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60" yWindow="135" windowWidth="8430" windowHeight="7920" tabRatio="928" firstSheet="18" activeTab="30"/>
  </bookViews>
  <sheets>
    <sheet name="คำชี้แจง" sheetId="1" r:id="rId1"/>
    <sheet name="ปร.4 หน้าเดียว" sheetId="2" r:id="rId2"/>
    <sheet name="ปร.5หน้าเดียว" sheetId="3" r:id="rId3"/>
    <sheet name="ปร.6หน้าเดียว" sheetId="4" r:id="rId4"/>
    <sheet name="ปร.4สองหน้า" sheetId="5" r:id="rId5"/>
    <sheet name="ปร.6สองหน้า" sheetId="6" r:id="rId6"/>
    <sheet name="ปร.5สองหน้า" sheetId="7" r:id="rId7"/>
    <sheet name="ปร.4สามหน้า" sheetId="8" r:id="rId8"/>
    <sheet name="ปร.5สามหน้า" sheetId="9" r:id="rId9"/>
    <sheet name="ปร.6สามหน้า" sheetId="10" r:id="rId10"/>
    <sheet name="ปร.4สี่หน้า" sheetId="11" r:id="rId11"/>
    <sheet name="ปร.5สี่หน้า" sheetId="12" r:id="rId12"/>
    <sheet name="ปร.6สี่หน้า" sheetId="13" r:id="rId13"/>
    <sheet name="ปร.4ห้าหน้า" sheetId="14" r:id="rId14"/>
    <sheet name="ปร.5ห้าหน้า" sheetId="15" r:id="rId15"/>
    <sheet name="ปร.6ห้าหน้า" sheetId="16" r:id="rId16"/>
    <sheet name="ปร.4หกหน้า" sheetId="17" r:id="rId17"/>
    <sheet name="ปร.5หกหน้า" sheetId="18" r:id="rId18"/>
    <sheet name="ปร.6หกหน้า" sheetId="19" r:id="rId19"/>
    <sheet name="ปร.4เจ็ดหน้า" sheetId="20" r:id="rId20"/>
    <sheet name="ปร.5เจ็ดหน้า" sheetId="21" r:id="rId21"/>
    <sheet name="ปร.6เจ็ดหน้า" sheetId="22" r:id="rId22"/>
    <sheet name="ปร.4แปดหน้า" sheetId="23" r:id="rId23"/>
    <sheet name="ปร.5แปดหน้า" sheetId="24" r:id="rId24"/>
    <sheet name="ปร.6แปดหน้า" sheetId="25" r:id="rId25"/>
    <sheet name="ปร.4เก้าหน้า" sheetId="26" r:id="rId26"/>
    <sheet name="ปร.5เก้าหน้า" sheetId="27" r:id="rId27"/>
    <sheet name="ปร.6เก้าหน้า" sheetId="28" r:id="rId28"/>
    <sheet name="ปร.4สิบหน้า" sheetId="29" r:id="rId29"/>
    <sheet name="ปร.5สิบหน้า" sheetId="30" r:id="rId30"/>
    <sheet name="ปร.6สิบหน้า" sheetId="31" r:id="rId31"/>
    <sheet name="F_อาคาร" sheetId="32" state="hidden" r:id="rId32"/>
  </sheets>
  <definedNames>
    <definedName name="_xlfn.BAHTTEXT" hidden="1">#NAME?</definedName>
    <definedName name="_xlnm.Print_Area" localSheetId="31">'F_อาคาร'!$D$9:$P$41</definedName>
    <definedName name="_xlnm.Print_Area" localSheetId="2">'ปร.5หน้าเดียว'!$A$1:$N$33</definedName>
  </definedNames>
  <calcPr fullCalcOnLoad="1"/>
</workbook>
</file>

<file path=xl/sharedStrings.xml><?xml version="1.0" encoding="utf-8"?>
<sst xmlns="http://schemas.openxmlformats.org/spreadsheetml/2006/main" count="2308" uniqueCount="224">
  <si>
    <t>สถานที่ก่อสร้าง</t>
  </si>
  <si>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</si>
  <si>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</si>
  <si>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</si>
  <si>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</si>
  <si>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</si>
  <si>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สรุป</t>
  </si>
  <si>
    <t>ประมาณราคาโดย</t>
  </si>
  <si>
    <t xml:space="preserve">รวมค่าก่อสร้างเป็นเงินทั้งสิ้น   </t>
  </si>
  <si>
    <t>**</t>
  </si>
  <si>
    <t>£</t>
  </si>
  <si>
    <t>จำนวน</t>
  </si>
  <si>
    <t>แผ่น</t>
  </si>
  <si>
    <t>หน่วย</t>
  </si>
  <si>
    <t>รวม</t>
  </si>
  <si>
    <t>ค่าแรงงาน</t>
  </si>
  <si>
    <t>จำนวนเงิน</t>
  </si>
  <si>
    <t>รวมค่าวัสดุ  และค่าแรงงาน</t>
  </si>
  <si>
    <t xml:space="preserve">หมายเหตุ   </t>
  </si>
  <si>
    <t>ค่าวัสดุ</t>
  </si>
  <si>
    <t>สรุปราคาค่างานก่อสร้างอาคาร</t>
  </si>
  <si>
    <t>ค่าก่อสร้าง</t>
  </si>
  <si>
    <t>หน่วย : บาท</t>
  </si>
  <si>
    <t xml:space="preserve">  รวมค่าก่อสร้าง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</si>
  <si>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</si>
  <si>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</si>
  <si>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</si>
  <si>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</si>
  <si>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Factor  F</t>
  </si>
  <si>
    <t>ยอดสุทธิ</t>
  </si>
  <si>
    <t>ดอกเบี้ยเงินกู้</t>
  </si>
  <si>
    <t>บาท</t>
  </si>
  <si>
    <t>Factor F_2555</t>
  </si>
  <si>
    <t>ตารางคำนวณหาค่า Factor F งานก่อสร้างอาคาร</t>
  </si>
  <si>
    <t>ค่าFactor F</t>
  </si>
  <si>
    <t>FactorF</t>
  </si>
  <si>
    <t>www.yotathai.net</t>
  </si>
  <si>
    <t>ค่างานรวมค่า Factor F</t>
  </si>
  <si>
    <t>ค่างาน(ล้านบาท)</t>
  </si>
  <si>
    <t>ค่างานต่ำกว่า</t>
  </si>
  <si>
    <t>ตำแหน่งค่าต่ำ</t>
  </si>
  <si>
    <t>ตาราง Factor F งานก่อสร้างอาคาร</t>
  </si>
  <si>
    <t>ตำแหน่งค่าสูง</t>
  </si>
  <si>
    <t>ค่างานสูงกว่า</t>
  </si>
  <si>
    <t xml:space="preserve">    เงินล่วงหน้าจ่าย</t>
  </si>
  <si>
    <t>%</t>
  </si>
  <si>
    <t>ค่าFactor F ที่ได้</t>
  </si>
  <si>
    <t xml:space="preserve">    เงินประกันผลงานหัก</t>
  </si>
  <si>
    <t>ค่าภาษีมูลค่าเพิ่ม (VAT)</t>
  </si>
  <si>
    <t>ค่างาน(ทุน)
ล้านบาท</t>
  </si>
  <si>
    <t>ค่าใช้จ่ายในการดำเนินงานก่อสร้าง (%)</t>
  </si>
  <si>
    <t>รวมในรูป
Factor</t>
  </si>
  <si>
    <t>ภาษีมูลค่าเพิ่ม
(VAT)</t>
  </si>
  <si>
    <t>Factor F</t>
  </si>
  <si>
    <t>ค่า
อำนวยการ</t>
  </si>
  <si>
    <t>ระยะเวลา
ก่อสร้าง</t>
  </si>
  <si>
    <t>ระยะเวลา
เบิกจ่ายเงิน</t>
  </si>
  <si>
    <t>เงิน
จ่ายล่วงหน้า</t>
  </si>
  <si>
    <t>เงิน
ประกันผลงาน</t>
  </si>
  <si>
    <t>ดอกเบี้ย
เงินกู้</t>
  </si>
  <si>
    <t>ค่า
ดอกเบี้ย</t>
  </si>
  <si>
    <t>ค่า
กำไร</t>
  </si>
  <si>
    <t>รวม
ค่าใช้จ่าย</t>
  </si>
  <si>
    <r>
      <t xml:space="preserve"> </t>
    </r>
    <r>
      <rPr>
        <sz val="12"/>
        <rFont val="Calibri"/>
        <family val="2"/>
      </rPr>
      <t xml:space="preserve">≤    </t>
    </r>
    <r>
      <rPr>
        <sz val="14"/>
        <rFont val="Calibri"/>
        <family val="2"/>
      </rPr>
      <t xml:space="preserve"> </t>
    </r>
    <r>
      <rPr>
        <sz val="14"/>
        <rFont val="BrowalliaUPC"/>
        <family val="2"/>
      </rPr>
      <t>0.5</t>
    </r>
  </si>
  <si>
    <r>
      <t>&gt;</t>
    </r>
    <r>
      <rPr>
        <sz val="19.6"/>
        <rFont val="BrowalliaUPC"/>
        <family val="2"/>
      </rPr>
      <t xml:space="preserve">  </t>
    </r>
    <r>
      <rPr>
        <sz val="14"/>
        <rFont val="BrowalliaUPC"/>
        <family val="2"/>
      </rPr>
      <t xml:space="preserve"> 500</t>
    </r>
  </si>
  <si>
    <t>1.กรณีค่างานอยู่ระหว่างช่วงของค่างานต้นทุนที่กำหนด ให้เทียบอัตราส่วนเพื่อหาค่า Factor F หรือใช้สูตรคำนวณ</t>
  </si>
  <si>
    <r>
      <t>2.ถ้าเป็นงานเงินกู้หรือจากแหล่งอื่นซึ่งไม่ต้องชำระค่าภาษีมูลค่าเพิ่ม ให้ใช้ Factor F ในช่อง "</t>
    </r>
    <r>
      <rPr>
        <b/>
        <sz val="14"/>
        <rFont val="BrowalliaUPC"/>
        <family val="2"/>
      </rPr>
      <t>รวมในรูป Factor</t>
    </r>
    <r>
      <rPr>
        <sz val="14"/>
        <rFont val="BrowalliaUPC"/>
        <family val="2"/>
      </rPr>
      <t>"</t>
    </r>
  </si>
  <si>
    <t xml:space="preserve"> </t>
  </si>
  <si>
    <t>งานก่อสร้าง</t>
  </si>
  <si>
    <t>แบบ ปร.4 ที่แนบ</t>
  </si>
  <si>
    <t>แบบ ปร.4 ปร.5 ปร.6  และ Factor F ทั้งหมด</t>
  </si>
  <si>
    <t>ผู้ประมาณราคา</t>
  </si>
  <si>
    <t>...........................................................................................</t>
  </si>
  <si>
    <r>
      <t>(</t>
    </r>
    <r>
      <rPr>
        <sz val="10"/>
        <rFont val="TH SarabunPSK"/>
        <family val="2"/>
      </rPr>
      <t>................................................................................</t>
    </r>
    <r>
      <rPr>
        <sz val="14"/>
        <rFont val="TH SarabunPSK"/>
        <family val="2"/>
      </rPr>
      <t>)</t>
    </r>
  </si>
  <si>
    <t>รับรองความถูกต้อง</t>
  </si>
  <si>
    <t>ผู้อำนวยการโรงเรียน</t>
  </si>
  <si>
    <t>ตรวจสอบความถูกต้อง</t>
  </si>
  <si>
    <t xml:space="preserve"> - ราคาวัสดุให้ใช้ราคาของพาณิชย์จังหวัด / จังหวัดใกล้เคียง / สืบราคาจากท้องถิ่น</t>
  </si>
  <si>
    <t xml:space="preserve"> - ค่าแรงงานให้ใช้ตามบัญชีมาตรฐานค่าแรงงานของกรมบัญชีกลาง</t>
  </si>
  <si>
    <t>แบบ ปร.5</t>
  </si>
  <si>
    <t>งานปรับปรุง/ ซ่อมแซม</t>
  </si>
  <si>
    <t xml:space="preserve">ส่วนค่างานต้นทุน </t>
  </si>
  <si>
    <t>รวมหน้า 2</t>
  </si>
  <si>
    <t>สรุปค่างาน หน้า 1-2</t>
  </si>
  <si>
    <t>รวมหน้า 3</t>
  </si>
  <si>
    <t>สรุปค่างาน หน้า 1-3</t>
  </si>
  <si>
    <t>ส่วนค่างาน</t>
  </si>
  <si>
    <t>คำชี้แจง</t>
  </si>
  <si>
    <t>๑.ให้โรงเรียนพิจารณาปริมาณความต้องการวัสดุที่ใช้ในการประมาณการราคาปรับปรุง ซ่อมแซม</t>
  </si>
  <si>
    <t>การใช้แบบประมาณการนี้ประกอบไปด้วย แบบ ปร. ๔,ปร.๕ และ ปร.๖</t>
  </si>
  <si>
    <t>๒. โรงเรียนต้องจัดทำแบบ ปร. ๔ เป็นลำดับแรกก่อน โดยโปรแกรมจะเชื่อมโยงข้อมูลไปใส่ใน ปร. ๕ และ ปร. ๖</t>
  </si>
  <si>
    <t>๓.กรณีที่มีความจำเป็นในการใช้วัสดุซ่อมแซมที่จำนวนรายการน้อยให้ใช้ แบบ ปร.๔ หน้าเดียว</t>
  </si>
  <si>
    <t xml:space="preserve">๔.กรณีที่มีความจำเป็นในการใช้วัสดุซ่อมแซมที่จำนวนรายการมากกว่าหนึ่งหน้าให้ใช้ </t>
  </si>
  <si>
    <t>แบบ ปร. 6</t>
  </si>
  <si>
    <t xml:space="preserve">๖. สำหรับ ปร. ๕ และ ปร.๖ โรงเรียนพิมพ์บนพื้นที่สีฟ้าเท่านั้น </t>
  </si>
  <si>
    <t>แบบ ปร. 4(ก)</t>
  </si>
  <si>
    <t>สพป./สพม.</t>
  </si>
  <si>
    <t xml:space="preserve">   (ลงชื่อ)........................................ผู้ประมาณราคา</t>
  </si>
  <si>
    <t xml:space="preserve">   (ลงชื่อ)........................................รับรองถูกต้อง</t>
  </si>
  <si>
    <t xml:space="preserve">         (..............................................)</t>
  </si>
  <si>
    <t>ผู้อำนวยการโรงเรียน ................................</t>
  </si>
  <si>
    <t>แบบ ปร.5(ก)</t>
  </si>
  <si>
    <t>อาคาร</t>
  </si>
  <si>
    <t>โรงเรียน....................................</t>
  </si>
  <si>
    <t>น</t>
  </si>
  <si>
    <t>12ตค58</t>
  </si>
  <si>
    <t>รวมหน้า 4</t>
  </si>
  <si>
    <t>สรุปค่างาน หน้า 1-4</t>
  </si>
  <si>
    <t>รวมหน้า 5</t>
  </si>
  <si>
    <t>สรุปค่างาน หน้า 1-5</t>
  </si>
  <si>
    <t>(ลงชื่อ)..................................................ผู้ประมาณราคา</t>
  </si>
  <si>
    <t>รวมหน้า 6</t>
  </si>
  <si>
    <t>สรุปค่างาน หน้า 1-6</t>
  </si>
  <si>
    <t>(………………………………………..)</t>
  </si>
  <si>
    <t>(……………………………………..)</t>
  </si>
  <si>
    <t>ddd</t>
  </si>
  <si>
    <r>
      <t>(</t>
    </r>
    <r>
      <rPr>
        <sz val="10"/>
        <rFont val="TH SarabunPSK"/>
        <family val="2"/>
      </rPr>
      <t>.....................................................................</t>
    </r>
    <r>
      <rPr>
        <sz val="14"/>
        <rFont val="TH SarabunPSK"/>
        <family val="2"/>
      </rPr>
      <t>)</t>
    </r>
  </si>
  <si>
    <t>หน่วย:บาท</t>
  </si>
  <si>
    <t>(…………………………………..)</t>
  </si>
  <si>
    <r>
      <t>(</t>
    </r>
    <r>
      <rPr>
        <sz val="10"/>
        <rFont val="TH SarabunPSK"/>
        <family val="2"/>
      </rPr>
      <t>..............................................................</t>
    </r>
    <r>
      <rPr>
        <sz val="14"/>
        <rFont val="TH SarabunPSK"/>
        <family val="2"/>
      </rPr>
      <t>)</t>
    </r>
  </si>
  <si>
    <t>รวมหน้า 7</t>
  </si>
  <si>
    <t>สรุปค่างาน หน้า 1-7</t>
  </si>
  <si>
    <t>รวมหน้า 8</t>
  </si>
  <si>
    <t>สรุปค่างาน หน้า 1-8</t>
  </si>
  <si>
    <t>รวมหน้า 9</t>
  </si>
  <si>
    <t>สรุปค่างาน หน้า 1-9</t>
  </si>
  <si>
    <t>รวมหน้า 10</t>
  </si>
  <si>
    <t>สรุปค่างาน หน้า 1-10</t>
  </si>
  <si>
    <t>ป.1ฉ</t>
  </si>
  <si>
    <t>โรงเรียน กกกก</t>
  </si>
  <si>
    <t xml:space="preserve">   แบบ ปร.๔ สองหน้าถึงสิบหน้าตามความจำเป็น </t>
  </si>
  <si>
    <t>aaa</t>
  </si>
  <si>
    <t>(…………………………………………..)</t>
  </si>
  <si>
    <t>(………………………………..)</t>
  </si>
  <si>
    <r>
      <t>(</t>
    </r>
    <r>
      <rPr>
        <sz val="10"/>
        <rFont val="TH SarabunPSK"/>
        <family val="2"/>
      </rPr>
      <t>............................................................................</t>
    </r>
    <r>
      <rPr>
        <sz val="14"/>
        <rFont val="TH SarabunPSK"/>
        <family val="2"/>
      </rPr>
      <t>)</t>
    </r>
  </si>
  <si>
    <t>.</t>
  </si>
  <si>
    <t>อาคาร สปช.105/29</t>
  </si>
  <si>
    <t>โรงเรียน บ้านสามเรือน</t>
  </si>
  <si>
    <t>นายจำยอม  แค้นใจ</t>
  </si>
  <si>
    <t>26สค58</t>
  </si>
  <si>
    <t>เมืองฯ</t>
  </si>
  <si>
    <t>อาคาร 324ล</t>
  </si>
  <si>
    <t>โรงเรียน สิ้นศรัทธาราษฎร์</t>
  </si>
  <si>
    <t>นายยยยยยย</t>
  </si>
  <si>
    <t>เขื่อนขันธ์</t>
  </si>
  <si>
    <t>อาคาร ป.1ฉ./อาคาร สปช.105229</t>
  </si>
  <si>
    <t>โรงเรียน กกกกกกกกก</t>
  </si>
  <si>
    <t>นางงงงงงงง</t>
  </si>
  <si>
    <t>งงงงงงง</t>
  </si>
  <si>
    <t>อำเภอ/เขต</t>
  </si>
  <si>
    <t>สรุปค่าปรับปรุง ซ่อมแซม</t>
  </si>
  <si>
    <t>๗. ก่อนดำเนินการพิมพ์ขอให้ปรับสีพื้นให้เป็นสีขาว อย่าให้ปรากฎแถบสีใดๆบนงานที่ส่ง</t>
  </si>
  <si>
    <t>๘. ดำเนินการพิมพ์ข้อมูลทั้งสามแบบแล้วเสร็จให้โรงเรียนปริ๊นท์เป็นเอกสารส่ง สพป./สพม.</t>
  </si>
  <si>
    <t>๙. ให้โรงเรียนปริ๊นท์ส่งเป็นขาว/ดำ เท่านั้น</t>
  </si>
  <si>
    <t xml:space="preserve">   สพป.ขอนแก่น เขต 1</t>
  </si>
  <si>
    <t>( นางสุมัทนา  แก้วจินดา )</t>
  </si>
  <si>
    <t xml:space="preserve">รักษาการตำแหน่ง ผอ.กลุ่มนโยบายและแผน </t>
  </si>
  <si>
    <t>นักวิเคราะห์นโยบายและแผนชำนาญการพิเศษ</t>
  </si>
  <si>
    <t>สพป.ขอนแก่น เขต 1</t>
  </si>
  <si>
    <t>ผู้อำนวยการโรงเรียน..................................</t>
  </si>
  <si>
    <t>ผู้อำนวยการโรงเรียน.......................................</t>
  </si>
  <si>
    <t>( นางสารภี  ประจันตะเสน )</t>
  </si>
  <si>
    <t>ผู้อำนวยการโรงเรียน...........................................</t>
  </si>
  <si>
    <t>ผู้อำนวยการโรงเรียน.....................................................................</t>
  </si>
  <si>
    <t>ผู้อำนวยการโรงเรียน...............................................</t>
  </si>
  <si>
    <t>โรงเรียน</t>
  </si>
  <si>
    <r>
      <t>๕. ให้โรงเรียนพิมพ์ข้อมูลบนพื้นที่สีฟ้า/สีขาวเท่านั้น</t>
    </r>
    <r>
      <rPr>
        <sz val="18"/>
        <color indexed="10"/>
        <rFont val="TH SarabunPSK"/>
        <family val="2"/>
      </rPr>
      <t>(ห้ามพิมพ์ข้อความใดๆบนพื้นที่สีเหลือง)</t>
    </r>
  </si>
  <si>
    <t xml:space="preserve">ตำแหน่ง ผอ.กลุ่มนโยบายและแผน </t>
  </si>
  <si>
    <t>งานรื้อถอน</t>
  </si>
  <si>
    <t>ตร.ม</t>
  </si>
  <si>
    <t>งานซ่อมแซม</t>
  </si>
  <si>
    <t>บาน</t>
  </si>
  <si>
    <t xml:space="preserve">     เคร่าไม้เนื้อแข็ง</t>
  </si>
  <si>
    <t>ตร.ม.</t>
  </si>
  <si>
    <t>70</t>
  </si>
  <si>
    <t>เมตร</t>
  </si>
  <si>
    <t>ตัว</t>
  </si>
  <si>
    <t>50</t>
  </si>
  <si>
    <t>25</t>
  </si>
  <si>
    <t>850</t>
  </si>
  <si>
    <t>2.งานรื้อถอนฝ้าเพดาน</t>
  </si>
  <si>
    <t xml:space="preserve">     คร่าวไม้เนื้อแข็ง</t>
  </si>
  <si>
    <t>บ้านพักครู</t>
  </si>
  <si>
    <t>1. รื้อหลังคาสังกะสี</t>
  </si>
  <si>
    <t>2. รื้อถอนฝ้าเพดาน</t>
  </si>
  <si>
    <r>
      <t xml:space="preserve">1. เปลี่ยนผนังไม้ตีช้อนเกล็ด ขนาด 3/4 </t>
    </r>
    <r>
      <rPr>
        <sz val="14"/>
        <rFont val="Calibri"/>
        <family val="2"/>
      </rPr>
      <t>×</t>
    </r>
    <r>
      <rPr>
        <sz val="12.45"/>
        <rFont val="TH SarabunPSK"/>
        <family val="2"/>
      </rPr>
      <t xml:space="preserve"> 4 นิ้ว</t>
    </r>
  </si>
  <si>
    <r>
      <t xml:space="preserve">2. เปลี่ยนหน้าต่างบานทึบไม้เนื้อแข็ง ขนาด 0.40 </t>
    </r>
    <r>
      <rPr>
        <sz val="14"/>
        <rFont val="Calibri"/>
        <family val="2"/>
      </rPr>
      <t xml:space="preserve">× </t>
    </r>
    <r>
      <rPr>
        <sz val="12.45"/>
        <rFont val="TH SarabunPSK"/>
        <family val="2"/>
      </rPr>
      <t>1.10  ม.</t>
    </r>
  </si>
  <si>
    <r>
      <t xml:space="preserve">4. เปลี่ยนฝ้าระแนงไม้เนื้อแข็ง ขนาด 1/2 นิ้ว </t>
    </r>
    <r>
      <rPr>
        <sz val="14"/>
        <rFont val="Calibri"/>
        <family val="2"/>
      </rPr>
      <t>×</t>
    </r>
    <r>
      <rPr>
        <sz val="14"/>
        <rFont val="TH SarabunPSK"/>
        <family val="2"/>
      </rPr>
      <t xml:space="preserve"> 2 นิ้ว  </t>
    </r>
  </si>
  <si>
    <t xml:space="preserve">5. เปลี่ยนฝ้ากระเบื้องซีเมนต์เส้นใยแผ่นเรียบหนา 4 มม. </t>
  </si>
  <si>
    <r>
      <t xml:space="preserve">6. ประตูบานทึบ ไม้เนื้อแข็ง ขนาด 1.00 </t>
    </r>
    <r>
      <rPr>
        <sz val="14"/>
        <rFont val="Calibri"/>
        <family val="2"/>
      </rPr>
      <t>×</t>
    </r>
    <r>
      <rPr>
        <sz val="12.45"/>
        <rFont val="TH SarabunPSK"/>
        <family val="2"/>
      </rPr>
      <t xml:space="preserve"> 2.00 ม.</t>
    </r>
  </si>
  <si>
    <t xml:space="preserve">อาคารเรียนแบบ  สปช. 105 /26 </t>
  </si>
  <si>
    <t xml:space="preserve"> 1.งานรื้อถอนหลังคากระเบื้องลอนคู่</t>
  </si>
  <si>
    <t>162</t>
  </si>
  <si>
    <t xml:space="preserve">งานปรับปรุง/ ซ่อมแซม  </t>
  </si>
  <si>
    <t>ผู้อำนวยการโรงเรียนบ้านใบบัว</t>
  </si>
  <si>
    <t>950</t>
  </si>
  <si>
    <t>3. เปลี่ยนหลังคา Metal Sheet หนาไม่น้อยกว่า 0.30 มม</t>
  </si>
  <si>
    <t xml:space="preserve">4. เปลี่ยนครอบหลังคา Metel  sheet  </t>
  </si>
  <si>
    <t>7.  น๊อตยึดหลังคา Metal Sheet</t>
  </si>
  <si>
    <t xml:space="preserve">   1.  เปลี่ยนหลังคา กรเบื้องลอนคู่ 0.50X1.50 ม. หนา 5 มม.</t>
  </si>
  <si>
    <t>67</t>
  </si>
  <si>
    <t xml:space="preserve">   3.  ขอยึดกระเบื้องลอนคู่ 8 นี้ว - 10 นี้ว</t>
  </si>
  <si>
    <t>6</t>
  </si>
  <si>
    <t>45</t>
  </si>
  <si>
    <t>0</t>
  </si>
  <si>
    <t>336</t>
  </si>
  <si>
    <t xml:space="preserve">   2.  เปลี่ยนครอบสันกระเบื้องลอนคู่</t>
  </si>
  <si>
    <t>38</t>
  </si>
  <si>
    <t>58</t>
  </si>
  <si>
    <t>สี</t>
  </si>
  <si>
    <t xml:space="preserve">  8. รางน้ำสังกะสี  เบอร์ 26  กว้าง 6 นี้ว</t>
  </si>
  <si>
    <t>469</t>
  </si>
  <si>
    <t>92</t>
  </si>
  <si>
    <t xml:space="preserve">   4.  เปลี่ยนไม้โครงเคร่า ขนาด 1"x6"x4.00 ม.</t>
  </si>
  <si>
    <t xml:space="preserve">   6. เปลี่ยนฝ้าเพดานกระเบื้องซีเมนต์เส้นใยแผ่นเรียบหนา 4 มม.</t>
  </si>
  <si>
    <t xml:space="preserve">   5.  เปลี่ยนเชิงชายไม้เนื้อแข็ง 1 นี้วX 8 นี้ว + ทับเชิงชาย</t>
  </si>
  <si>
    <t>214</t>
  </si>
  <si>
    <t>94</t>
  </si>
  <si>
    <t xml:space="preserve">  7. ทาสีฝ้าเพดาน สีน้ำอะคริลิค</t>
  </si>
  <si>
    <t xml:space="preserve">  9. บัวฝ้าเพดานสำเร็จรูป ขนาด1/2x2 นี้ว - 3 นี้ว</t>
  </si>
  <si>
    <t xml:space="preserve">             (................................................)</t>
  </si>
  <si>
    <t xml:space="preserve">         ผู้อำนวยการโรงเรียน...............................</t>
  </si>
  <si>
    <t>(..................................................)</t>
  </si>
  <si>
    <t>(.............................................)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</si>
</sst>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"/>
    <numFmt numFmtId="204" formatCode="[$-41E]d\ mmmm\ yyyy"/>
    <numFmt numFmtId="205" formatCode="[$-107041E]d\ mmmm\ yyyy;@"/>
    <numFmt numFmtId="206" formatCode="[$-F800]dddd\,\ mmmm\ dd\,\ yyyy"/>
    <numFmt numFmtId="207" formatCode="[$-1070000]d/mm/yyyy;@"/>
    <numFmt numFmtId="208" formatCode="_-* #,##0.0_-;\-* #,##0.0_-;_-* &quot;-&quot;??_-;_-@_-"/>
    <numFmt numFmtId="209" formatCode="_-* #,##0_-;\-* #,##0_-;_-* &quot;-&quot;??_-;_-@_-"/>
    <numFmt numFmtId="210" formatCode="[$-101041E]d\ mmmm\ yyyy;@"/>
    <numFmt numFmtId="211" formatCode="mmm\-yyyy"/>
    <numFmt numFmtId="212" formatCode="_-* #,##0.000_-;\-* #,##0.000_-;_-* &quot;-&quot;??_-;_-@_-"/>
    <numFmt numFmtId="213" formatCode="_-* #,##0.0000_-;\-* #,##0.0000_-;_-* &quot;-&quot;??_-;_-@_-"/>
    <numFmt numFmtId="214" formatCode="_(* #,##0_);_(* \(#,##0\);_(* &quot;-&quot;??_);_(@_)"/>
    <numFmt numFmtId="215" formatCode="0.0"/>
    <numFmt numFmtId="216" formatCode="_-* #,##0.00000_-;\-* #,##0.00000_-;_-* &quot;-&quot;??_-;_-@_-"/>
    <numFmt numFmtId="217" formatCode="_-* #,##0.000000_-;\-* #,##0.000000_-;_-* &quot;-&quot;??_-;_-@_-"/>
    <numFmt numFmtId="218" formatCode="_-* #,##0.0000000_-;\-* #,##0.0000000_-;_-* &quot;-&quot;??_-;_-@_-"/>
    <numFmt numFmtId="219" formatCode="_-* #,##0.00000000_-;\-* #,##0.00000000_-;_-* &quot;-&quot;??_-;_-@_-"/>
    <numFmt numFmtId="220" formatCode="_-* #,##0.000000000_-;\-* #,##0.000000000_-;_-* &quot;-&quot;??_-;_-@_-"/>
    <numFmt numFmtId="221" formatCode="_-* #,##0.0000000000_-;\-* #,##0.0000000000_-;_-* &quot;-&quot;??_-;_-@_-"/>
    <numFmt numFmtId="222" formatCode="_-* #,##0.0_-;\-* #,##0.0_-;_-* &quot;-&quot;?_-;_-@_-"/>
    <numFmt numFmtId="223" formatCode="[$-409]dddd\,\ mmmm\ dd\,\ yyyy"/>
    <numFmt numFmtId="224" formatCode="[$-409]d\-mmm\-yyyy;@"/>
    <numFmt numFmtId="225" formatCode="_(* #,##0.0000_);_(* \(#,##0.0000\);_(* &quot;-&quot;??_);_(@_)"/>
    <numFmt numFmtId="226" formatCode="_(* #,##0.000000_);_(* \(#,##0.000000\);_(* &quot;-&quot;??_);_(@_)"/>
    <numFmt numFmtId="227" formatCode="&quot;ใช่&quot;;&quot;ใช่&quot;;&quot;ไม่ใช่&quot;"/>
    <numFmt numFmtId="228" formatCode="&quot;จริง&quot;;&quot;จริง&quot;;&quot;เท็จ&quot;"/>
    <numFmt numFmtId="229" formatCode="&quot;เปิด&quot;;&quot;เปิด&quot;;&quot;ปิด&quot;"/>
    <numFmt numFmtId="230" formatCode="[$€-2]\ #,##0.00_);[Red]\([$€-2]\ #,##0.00\)"/>
    <numFmt numFmtId="231" formatCode="0.000"/>
    <numFmt numFmtId="232" formatCode="#,##0;[Red]#,##0"/>
    <numFmt numFmtId="233" formatCode="#,##0.00;[Red]#,##0.00"/>
  </numFmts>
  <fonts count="79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sz val="14"/>
      <name val="BrowalliaUPC"/>
      <family val="2"/>
    </font>
    <font>
      <sz val="14"/>
      <color indexed="43"/>
      <name val="BrowalliaUPC"/>
      <family val="2"/>
    </font>
    <font>
      <sz val="14"/>
      <color indexed="9"/>
      <name val="BrowalliaUPC"/>
      <family val="2"/>
    </font>
    <font>
      <b/>
      <sz val="14"/>
      <name val="BrowalliaUPC"/>
      <family val="2"/>
    </font>
    <font>
      <b/>
      <sz val="16"/>
      <name val="BrowalliaUPC"/>
      <family val="2"/>
    </font>
    <font>
      <sz val="14"/>
      <color indexed="10"/>
      <name val="BrowalliaUPC"/>
      <family val="2"/>
    </font>
    <font>
      <u val="single"/>
      <sz val="10"/>
      <color indexed="12"/>
      <name val="Arial"/>
      <family val="2"/>
    </font>
    <font>
      <sz val="14"/>
      <color indexed="12"/>
      <name val="BrowalliaUPC"/>
      <family val="2"/>
    </font>
    <font>
      <sz val="14"/>
      <color indexed="8"/>
      <name val="BrowalliaUPC"/>
      <family val="2"/>
    </font>
    <font>
      <sz val="12"/>
      <name val="Calibri"/>
      <family val="2"/>
    </font>
    <font>
      <sz val="14"/>
      <name val="Calibri"/>
      <family val="2"/>
    </font>
    <font>
      <sz val="19.6"/>
      <name val="BrowalliaUPC"/>
      <family val="2"/>
    </font>
    <font>
      <sz val="10"/>
      <name val="TH SarabunPSK"/>
      <family val="2"/>
    </font>
    <font>
      <sz val="15.5"/>
      <name val="TH SarabunPSK"/>
      <family val="2"/>
    </font>
    <font>
      <sz val="18"/>
      <name val="TH SarabunPSK"/>
      <family val="2"/>
    </font>
    <font>
      <sz val="18"/>
      <color indexed="10"/>
      <name val="TH SarabunPSK"/>
      <family val="2"/>
    </font>
    <font>
      <sz val="14"/>
      <color indexed="8"/>
      <name val="TH SarabunPSK"/>
      <family val="2"/>
    </font>
    <font>
      <sz val="12.45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b/>
      <sz val="18"/>
      <color indexed="48"/>
      <name val="TH SarabunPSK"/>
      <family val="2"/>
    </font>
    <font>
      <sz val="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18"/>
      <color rgb="FF3333FF"/>
      <name val="TH SarabunPSK"/>
      <family val="2"/>
    </font>
    <font>
      <sz val="8"/>
      <color theme="1"/>
      <name val="TH SarabunPSK"/>
      <family val="2"/>
    </font>
    <font>
      <sz val="14"/>
      <color theme="1"/>
      <name val="TH SarabunPSK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2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12" borderId="0" applyNumberFormat="0" applyBorder="0" applyAlignment="0" applyProtection="0"/>
    <xf numFmtId="0" fontId="58" fillId="20" borderId="0" applyNumberFormat="0" applyBorder="0" applyAlignment="0" applyProtection="0"/>
    <xf numFmtId="0" fontId="58" fillId="25" borderId="0" applyNumberFormat="0" applyBorder="0" applyAlignment="0" applyProtection="0"/>
    <xf numFmtId="0" fontId="58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9" borderId="0" applyNumberFormat="0" applyBorder="0" applyAlignment="0" applyProtection="0"/>
    <xf numFmtId="0" fontId="18" fillId="3" borderId="0" applyNumberFormat="0" applyBorder="0" applyAlignment="0" applyProtection="0"/>
    <xf numFmtId="0" fontId="19" fillId="30" borderId="1" applyNumberFormat="0" applyAlignment="0" applyProtection="0"/>
    <xf numFmtId="0" fontId="20" fillId="31" borderId="2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29" fillId="3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5" borderId="11" applyNumberFormat="0" applyAlignment="0" applyProtection="0"/>
    <xf numFmtId="0" fontId="64" fillId="0" borderId="12" applyNumberFormat="0" applyFill="0" applyAlignment="0" applyProtection="0"/>
    <xf numFmtId="0" fontId="65" fillId="36" borderId="0" applyNumberFormat="0" applyBorder="0" applyAlignment="0" applyProtection="0"/>
    <xf numFmtId="0" fontId="11" fillId="0" borderId="0">
      <alignment/>
      <protection/>
    </xf>
    <xf numFmtId="0" fontId="66" fillId="37" borderId="10" applyNumberFormat="0" applyAlignment="0" applyProtection="0"/>
    <xf numFmtId="0" fontId="67" fillId="38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13" applyNumberFormat="0" applyFill="0" applyAlignment="0" applyProtection="0"/>
    <xf numFmtId="0" fontId="69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70" fillId="34" borderId="14" applyNumberFormat="0" applyAlignment="0" applyProtection="0"/>
    <xf numFmtId="0" fontId="0" fillId="46" borderId="15" applyNumberFormat="0" applyFont="0" applyAlignment="0" applyProtection="0"/>
    <xf numFmtId="0" fontId="71" fillId="0" borderId="16" applyNumberFormat="0" applyFill="0" applyAlignment="0" applyProtection="0"/>
    <xf numFmtId="0" fontId="72" fillId="0" borderId="17" applyNumberFormat="0" applyFill="0" applyAlignment="0" applyProtection="0"/>
    <xf numFmtId="0" fontId="73" fillId="0" borderId="18" applyNumberFormat="0" applyFill="0" applyAlignment="0" applyProtection="0"/>
    <xf numFmtId="0" fontId="73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209" fontId="3" fillId="0" borderId="19" xfId="83" applyNumberFormat="1" applyFont="1" applyBorder="1" applyAlignment="1">
      <alignment horizontal="center" vertical="center" wrapText="1"/>
    </xf>
    <xf numFmtId="209" fontId="3" fillId="0" borderId="20" xfId="83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09" fontId="3" fillId="0" borderId="22" xfId="83" applyNumberFormat="1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 horizontal="right"/>
    </xf>
    <xf numFmtId="43" fontId="6" fillId="0" borderId="24" xfId="83" applyFont="1" applyBorder="1" applyAlignment="1">
      <alignment horizontal="center"/>
    </xf>
    <xf numFmtId="43" fontId="6" fillId="0" borderId="0" xfId="83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35" fillId="47" borderId="0" xfId="73" applyFont="1" applyFill="1">
      <alignment/>
      <protection/>
    </xf>
    <xf numFmtId="0" fontId="36" fillId="47" borderId="0" xfId="73" applyFont="1" applyFill="1">
      <alignment/>
      <protection/>
    </xf>
    <xf numFmtId="225" fontId="35" fillId="47" borderId="0" xfId="60" applyNumberFormat="1" applyFont="1" applyFill="1" applyAlignment="1">
      <alignment/>
    </xf>
    <xf numFmtId="0" fontId="36" fillId="47" borderId="0" xfId="73" applyFont="1" applyFill="1" applyAlignment="1">
      <alignment horizontal="right"/>
      <protection/>
    </xf>
    <xf numFmtId="0" fontId="37" fillId="47" borderId="0" xfId="73" applyFont="1" applyFill="1">
      <alignment/>
      <protection/>
    </xf>
    <xf numFmtId="0" fontId="37" fillId="47" borderId="0" xfId="73" applyFont="1" applyFill="1" applyAlignment="1">
      <alignment horizontal="right"/>
      <protection/>
    </xf>
    <xf numFmtId="0" fontId="38" fillId="48" borderId="0" xfId="73" applyFont="1" applyFill="1" applyBorder="1" applyAlignment="1">
      <alignment horizontal="center"/>
      <protection/>
    </xf>
    <xf numFmtId="0" fontId="38" fillId="3" borderId="25" xfId="73" applyFont="1" applyFill="1" applyBorder="1" applyAlignment="1">
      <alignment horizontal="center"/>
      <protection/>
    </xf>
    <xf numFmtId="0" fontId="38" fillId="4" borderId="0" xfId="73" applyFont="1" applyFill="1" applyBorder="1" applyAlignment="1">
      <alignment horizontal="center"/>
      <protection/>
    </xf>
    <xf numFmtId="0" fontId="35" fillId="48" borderId="0" xfId="73" applyFont="1" applyFill="1" applyBorder="1">
      <alignment/>
      <protection/>
    </xf>
    <xf numFmtId="225" fontId="35" fillId="48" borderId="0" xfId="60" applyNumberFormat="1" applyFont="1" applyFill="1" applyBorder="1" applyAlignment="1">
      <alignment/>
    </xf>
    <xf numFmtId="0" fontId="35" fillId="4" borderId="0" xfId="73" applyFont="1" applyFill="1" applyBorder="1">
      <alignment/>
      <protection/>
    </xf>
    <xf numFmtId="225" fontId="35" fillId="4" borderId="0" xfId="60" applyNumberFormat="1" applyFont="1" applyFill="1" applyBorder="1" applyAlignment="1">
      <alignment/>
    </xf>
    <xf numFmtId="0" fontId="35" fillId="4" borderId="0" xfId="73" applyFont="1" applyFill="1" applyBorder="1" applyAlignment="1">
      <alignment horizontal="left"/>
      <protection/>
    </xf>
    <xf numFmtId="0" fontId="37" fillId="47" borderId="0" xfId="73" applyFont="1" applyFill="1" applyProtection="1">
      <alignment/>
      <protection hidden="1" locked="0"/>
    </xf>
    <xf numFmtId="0" fontId="37" fillId="47" borderId="0" xfId="73" applyFont="1" applyFill="1" applyAlignment="1" applyProtection="1">
      <alignment horizontal="right"/>
      <protection hidden="1" locked="0"/>
    </xf>
    <xf numFmtId="0" fontId="41" fillId="48" borderId="0" xfId="69" applyFill="1" applyBorder="1" applyAlignment="1" applyProtection="1">
      <alignment horizontal="center"/>
      <protection/>
    </xf>
    <xf numFmtId="0" fontId="41" fillId="4" borderId="0" xfId="69" applyFill="1" applyBorder="1" applyAlignment="1" applyProtection="1">
      <alignment horizontal="center"/>
      <protection/>
    </xf>
    <xf numFmtId="0" fontId="35" fillId="4" borderId="0" xfId="73" applyFont="1" applyFill="1" applyBorder="1" applyAlignment="1">
      <alignment horizontal="center"/>
      <protection/>
    </xf>
    <xf numFmtId="216" fontId="37" fillId="47" borderId="0" xfId="73" applyNumberFormat="1" applyFont="1" applyFill="1" applyAlignment="1" applyProtection="1">
      <alignment horizontal="right"/>
      <protection hidden="1" locked="0"/>
    </xf>
    <xf numFmtId="0" fontId="35" fillId="4" borderId="26" xfId="73" applyFont="1" applyFill="1" applyBorder="1">
      <alignment/>
      <protection/>
    </xf>
    <xf numFmtId="0" fontId="38" fillId="4" borderId="0" xfId="73" applyFont="1" applyFill="1" applyBorder="1">
      <alignment/>
      <protection/>
    </xf>
    <xf numFmtId="0" fontId="37" fillId="47" borderId="0" xfId="73" applyFont="1" applyFill="1" applyAlignment="1" applyProtection="1" quotePrefix="1">
      <alignment horizontal="right"/>
      <protection hidden="1" locked="0"/>
    </xf>
    <xf numFmtId="0" fontId="35" fillId="47" borderId="0" xfId="73" applyFont="1" applyFill="1" applyAlignment="1">
      <alignment horizontal="center"/>
      <protection/>
    </xf>
    <xf numFmtId="0" fontId="37" fillId="47" borderId="0" xfId="73" applyFont="1" applyFill="1" applyAlignment="1">
      <alignment horizontal="center"/>
      <protection/>
    </xf>
    <xf numFmtId="0" fontId="37" fillId="47" borderId="0" xfId="73" applyFont="1" applyFill="1" applyAlignment="1" applyProtection="1">
      <alignment horizontal="center"/>
      <protection hidden="1" locked="0"/>
    </xf>
    <xf numFmtId="226" fontId="35" fillId="47" borderId="0" xfId="73" applyNumberFormat="1" applyFont="1" applyFill="1">
      <alignment/>
      <protection/>
    </xf>
    <xf numFmtId="0" fontId="40" fillId="7" borderId="0" xfId="60" applyNumberFormat="1" applyFont="1" applyFill="1" applyBorder="1" applyAlignment="1" applyProtection="1">
      <alignment horizontal="center"/>
      <protection locked="0"/>
    </xf>
    <xf numFmtId="0" fontId="40" fillId="5" borderId="0" xfId="73" applyFont="1" applyFill="1" applyBorder="1" applyAlignment="1" applyProtection="1">
      <alignment horizontal="center"/>
      <protection locked="0"/>
    </xf>
    <xf numFmtId="0" fontId="40" fillId="6" borderId="0" xfId="60" applyNumberFormat="1" applyFont="1" applyFill="1" applyBorder="1" applyAlignment="1" applyProtection="1">
      <alignment horizontal="center"/>
      <protection locked="0"/>
    </xf>
    <xf numFmtId="0" fontId="40" fillId="4" borderId="0" xfId="73" applyFont="1" applyFill="1" applyBorder="1" applyAlignment="1" applyProtection="1">
      <alignment horizontal="center"/>
      <protection locked="0"/>
    </xf>
    <xf numFmtId="214" fontId="37" fillId="47" borderId="0" xfId="60" applyNumberFormat="1" applyFont="1" applyFill="1" applyAlignment="1" applyProtection="1">
      <alignment horizontal="right"/>
      <protection hidden="1" locked="0"/>
    </xf>
    <xf numFmtId="0" fontId="35" fillId="48" borderId="26" xfId="73" applyFont="1" applyFill="1" applyBorder="1">
      <alignment/>
      <protection/>
    </xf>
    <xf numFmtId="225" fontId="35" fillId="48" borderId="26" xfId="60" applyNumberFormat="1" applyFont="1" applyFill="1" applyBorder="1" applyAlignment="1">
      <alignment/>
    </xf>
    <xf numFmtId="214" fontId="37" fillId="47" borderId="0" xfId="60" applyNumberFormat="1" applyFont="1" applyFill="1" applyAlignment="1" applyProtection="1" quotePrefix="1">
      <alignment horizontal="right"/>
      <protection hidden="1" locked="0"/>
    </xf>
    <xf numFmtId="225" fontId="38" fillId="30" borderId="27" xfId="60" applyNumberFormat="1" applyFont="1" applyFill="1" applyBorder="1" applyAlignment="1">
      <alignment horizontal="center" vertical="center" wrapText="1"/>
    </xf>
    <xf numFmtId="0" fontId="38" fillId="30" borderId="27" xfId="73" applyFont="1" applyFill="1" applyBorder="1" applyAlignment="1">
      <alignment horizontal="center" vertical="center" wrapText="1"/>
      <protection/>
    </xf>
    <xf numFmtId="0" fontId="35" fillId="48" borderId="28" xfId="73" applyFont="1" applyFill="1" applyBorder="1" applyAlignment="1">
      <alignment horizontal="right"/>
      <protection/>
    </xf>
    <xf numFmtId="225" fontId="35" fillId="48" borderId="29" xfId="60" applyNumberFormat="1" applyFont="1" applyFill="1" applyBorder="1" applyAlignment="1">
      <alignment/>
    </xf>
    <xf numFmtId="0" fontId="35" fillId="48" borderId="29" xfId="73" applyFont="1" applyFill="1" applyBorder="1">
      <alignment/>
      <protection/>
    </xf>
    <xf numFmtId="225" fontId="35" fillId="48" borderId="29" xfId="76" applyNumberFormat="1" applyFont="1" applyFill="1" applyBorder="1" applyAlignment="1">
      <alignment/>
    </xf>
    <xf numFmtId="0" fontId="35" fillId="48" borderId="29" xfId="76" applyNumberFormat="1" applyFont="1" applyFill="1" applyBorder="1" applyAlignment="1">
      <alignment/>
    </xf>
    <xf numFmtId="213" fontId="35" fillId="48" borderId="29" xfId="73" applyNumberFormat="1" applyFont="1" applyFill="1" applyBorder="1">
      <alignment/>
      <protection/>
    </xf>
    <xf numFmtId="225" fontId="42" fillId="48" borderId="30" xfId="60" applyNumberFormat="1" applyFont="1" applyFill="1" applyBorder="1" applyAlignment="1">
      <alignment/>
    </xf>
    <xf numFmtId="0" fontId="35" fillId="48" borderId="31" xfId="73" applyFont="1" applyFill="1" applyBorder="1">
      <alignment/>
      <protection/>
    </xf>
    <xf numFmtId="225" fontId="35" fillId="48" borderId="32" xfId="60" applyNumberFormat="1" applyFont="1" applyFill="1" applyBorder="1" applyAlignment="1">
      <alignment/>
    </xf>
    <xf numFmtId="0" fontId="35" fillId="48" borderId="32" xfId="73" applyFont="1" applyFill="1" applyBorder="1">
      <alignment/>
      <protection/>
    </xf>
    <xf numFmtId="225" fontId="35" fillId="48" borderId="32" xfId="76" applyNumberFormat="1" applyFont="1" applyFill="1" applyBorder="1" applyAlignment="1">
      <alignment/>
    </xf>
    <xf numFmtId="0" fontId="35" fillId="48" borderId="32" xfId="76" applyNumberFormat="1" applyFont="1" applyFill="1" applyBorder="1" applyAlignment="1">
      <alignment/>
    </xf>
    <xf numFmtId="213" fontId="35" fillId="48" borderId="32" xfId="73" applyNumberFormat="1" applyFont="1" applyFill="1" applyBorder="1">
      <alignment/>
      <protection/>
    </xf>
    <xf numFmtId="225" fontId="42" fillId="48" borderId="33" xfId="60" applyNumberFormat="1" applyFont="1" applyFill="1" applyBorder="1" applyAlignment="1">
      <alignment/>
    </xf>
    <xf numFmtId="0" fontId="35" fillId="48" borderId="34" xfId="73" applyFont="1" applyFill="1" applyBorder="1" applyAlignment="1">
      <alignment horizontal="right"/>
      <protection/>
    </xf>
    <xf numFmtId="225" fontId="35" fillId="48" borderId="35" xfId="60" applyNumberFormat="1" applyFont="1" applyFill="1" applyBorder="1" applyAlignment="1">
      <alignment/>
    </xf>
    <xf numFmtId="0" fontId="35" fillId="48" borderId="35" xfId="73" applyFont="1" applyFill="1" applyBorder="1">
      <alignment/>
      <protection/>
    </xf>
    <xf numFmtId="225" fontId="35" fillId="48" borderId="35" xfId="76" applyNumberFormat="1" applyFont="1" applyFill="1" applyBorder="1" applyAlignment="1">
      <alignment/>
    </xf>
    <xf numFmtId="0" fontId="35" fillId="48" borderId="35" xfId="76" applyNumberFormat="1" applyFont="1" applyFill="1" applyBorder="1" applyAlignment="1">
      <alignment/>
    </xf>
    <xf numFmtId="213" fontId="35" fillId="48" borderId="35" xfId="73" applyNumberFormat="1" applyFont="1" applyFill="1" applyBorder="1">
      <alignment/>
      <protection/>
    </xf>
    <xf numFmtId="225" fontId="42" fillId="48" borderId="36" xfId="60" applyNumberFormat="1" applyFont="1" applyFill="1" applyBorder="1" applyAlignment="1">
      <alignment/>
    </xf>
    <xf numFmtId="0" fontId="35" fillId="0" borderId="0" xfId="73" applyFont="1" applyFill="1">
      <alignment/>
      <protection/>
    </xf>
    <xf numFmtId="225" fontId="35" fillId="0" borderId="0" xfId="60" applyNumberFormat="1" applyFont="1" applyFill="1" applyAlignment="1">
      <alignment/>
    </xf>
    <xf numFmtId="0" fontId="1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74" fillId="0" borderId="0" xfId="0" applyFont="1" applyBorder="1" applyAlignment="1">
      <alignment horizontal="center" vertical="center"/>
    </xf>
    <xf numFmtId="0" fontId="1" fillId="49" borderId="37" xfId="0" applyFont="1" applyFill="1" applyBorder="1" applyAlignment="1">
      <alignment/>
    </xf>
    <xf numFmtId="0" fontId="1" fillId="49" borderId="38" xfId="0" applyFont="1" applyFill="1" applyBorder="1" applyAlignment="1">
      <alignment/>
    </xf>
    <xf numFmtId="0" fontId="7" fillId="49" borderId="38" xfId="0" applyFont="1" applyFill="1" applyBorder="1" applyAlignment="1">
      <alignment/>
    </xf>
    <xf numFmtId="0" fontId="7" fillId="49" borderId="39" xfId="0" applyFont="1" applyFill="1" applyBorder="1" applyAlignment="1">
      <alignment/>
    </xf>
    <xf numFmtId="209" fontId="1" fillId="0" borderId="23" xfId="83" applyNumberFormat="1" applyFont="1" applyFill="1" applyBorder="1" applyAlignment="1">
      <alignment horizontal="center"/>
    </xf>
    <xf numFmtId="209" fontId="1" fillId="0" borderId="40" xfId="83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Fill="1" applyAlignment="1">
      <alignment/>
    </xf>
    <xf numFmtId="43" fontId="6" fillId="0" borderId="24" xfId="83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209" fontId="7" fillId="0" borderId="42" xfId="83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43" fontId="7" fillId="0" borderId="42" xfId="83" applyFont="1" applyFill="1" applyBorder="1" applyAlignment="1">
      <alignment horizontal="center"/>
    </xf>
    <xf numFmtId="43" fontId="7" fillId="0" borderId="38" xfId="83" applyFont="1" applyFill="1" applyBorder="1" applyAlignment="1" applyProtection="1">
      <alignment horizontal="center"/>
      <protection locked="0"/>
    </xf>
    <xf numFmtId="43" fontId="7" fillId="0" borderId="23" xfId="83" applyFont="1" applyFill="1" applyBorder="1" applyAlignment="1">
      <alignment horizontal="center"/>
    </xf>
    <xf numFmtId="43" fontId="7" fillId="0" borderId="38" xfId="83" applyFont="1" applyFill="1" applyBorder="1" applyAlignment="1" applyProtection="1">
      <alignment/>
      <protection locked="0"/>
    </xf>
    <xf numFmtId="0" fontId="6" fillId="0" borderId="43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209" fontId="7" fillId="0" borderId="43" xfId="83" applyNumberFormat="1" applyFont="1" applyFill="1" applyBorder="1" applyAlignment="1" applyProtection="1">
      <alignment horizontal="right"/>
      <protection locked="0"/>
    </xf>
    <xf numFmtId="209" fontId="7" fillId="0" borderId="38" xfId="83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43" fontId="7" fillId="0" borderId="38" xfId="83" applyFont="1" applyFill="1" applyBorder="1" applyAlignment="1">
      <alignment horizontal="center"/>
    </xf>
    <xf numFmtId="209" fontId="6" fillId="0" borderId="41" xfId="83" applyNumberFormat="1" applyFont="1" applyFill="1" applyBorder="1" applyAlignment="1" applyProtection="1">
      <alignment horizontal="right"/>
      <protection locked="0"/>
    </xf>
    <xf numFmtId="209" fontId="6" fillId="0" borderId="42" xfId="83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43" fontId="6" fillId="0" borderId="42" xfId="83" applyFont="1" applyFill="1" applyBorder="1" applyAlignment="1">
      <alignment horizontal="center"/>
    </xf>
    <xf numFmtId="43" fontId="6" fillId="0" borderId="23" xfId="83" applyFont="1" applyFill="1" applyBorder="1" applyAlignment="1">
      <alignment horizontal="center"/>
    </xf>
    <xf numFmtId="209" fontId="7" fillId="0" borderId="45" xfId="83" applyNumberFormat="1" applyFont="1" applyFill="1" applyBorder="1" applyAlignment="1" applyProtection="1">
      <alignment horizontal="right"/>
      <protection locked="0"/>
    </xf>
    <xf numFmtId="209" fontId="7" fillId="0" borderId="46" xfId="83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43" fontId="7" fillId="0" borderId="46" xfId="83" applyFont="1" applyFill="1" applyBorder="1" applyAlignment="1">
      <alignment horizontal="center"/>
    </xf>
    <xf numFmtId="43" fontId="6" fillId="0" borderId="47" xfId="83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/>
    </xf>
    <xf numFmtId="43" fontId="3" fillId="0" borderId="0" xfId="86" applyFont="1" applyFill="1" applyAlignment="1">
      <alignment horizontal="left"/>
    </xf>
    <xf numFmtId="209" fontId="7" fillId="0" borderId="0" xfId="83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3" fontId="7" fillId="0" borderId="0" xfId="83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horizontal="center" vertical="center"/>
    </xf>
    <xf numFmtId="43" fontId="6" fillId="0" borderId="0" xfId="83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21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6" fillId="0" borderId="43" xfId="0" applyFont="1" applyFill="1" applyBorder="1" applyAlignment="1" applyProtection="1">
      <alignment horizontal="center"/>
      <protection locked="0"/>
    </xf>
    <xf numFmtId="43" fontId="7" fillId="0" borderId="22" xfId="83" applyFont="1" applyFill="1" applyBorder="1" applyAlignment="1">
      <alignment horizontal="center"/>
    </xf>
    <xf numFmtId="209" fontId="6" fillId="0" borderId="43" xfId="0" applyNumberFormat="1" applyFont="1" applyFill="1" applyBorder="1" applyAlignment="1" applyProtection="1">
      <alignment horizontal="right"/>
      <protection locked="0"/>
    </xf>
    <xf numFmtId="209" fontId="7" fillId="0" borderId="38" xfId="83" applyNumberFormat="1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 locked="0"/>
    </xf>
    <xf numFmtId="43" fontId="7" fillId="0" borderId="22" xfId="83" applyFont="1" applyFill="1" applyBorder="1" applyAlignment="1" applyProtection="1">
      <alignment horizontal="center"/>
      <protection locked="0"/>
    </xf>
    <xf numFmtId="198" fontId="7" fillId="0" borderId="38" xfId="83" applyNumberFormat="1" applyFont="1" applyFill="1" applyBorder="1" applyAlignment="1" applyProtection="1">
      <alignment/>
      <protection locked="0"/>
    </xf>
    <xf numFmtId="43" fontId="7" fillId="0" borderId="46" xfId="83" applyFont="1" applyFill="1" applyBorder="1" applyAlignment="1" applyProtection="1">
      <alignment horizontal="center"/>
      <protection locked="0"/>
    </xf>
    <xf numFmtId="43" fontId="7" fillId="0" borderId="46" xfId="83" applyFont="1" applyFill="1" applyBorder="1" applyAlignment="1" applyProtection="1">
      <alignment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215" fontId="7" fillId="0" borderId="43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righ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44" xfId="0" applyFont="1" applyFill="1" applyBorder="1" applyAlignment="1" applyProtection="1">
      <alignment horizontal="left"/>
      <protection locked="0"/>
    </xf>
    <xf numFmtId="43" fontId="7" fillId="0" borderId="44" xfId="83" applyFont="1" applyFill="1" applyBorder="1" applyAlignment="1" applyProtection="1">
      <alignment horizontal="center"/>
      <protection locked="0"/>
    </xf>
    <xf numFmtId="198" fontId="7" fillId="0" borderId="44" xfId="83" applyNumberFormat="1" applyFont="1" applyFill="1" applyBorder="1" applyAlignment="1" applyProtection="1">
      <alignment/>
      <protection locked="0"/>
    </xf>
    <xf numFmtId="0" fontId="7" fillId="0" borderId="38" xfId="83" applyNumberFormat="1" applyFont="1" applyFill="1" applyBorder="1" applyAlignment="1" applyProtection="1">
      <alignment horizontal="center"/>
      <protection locked="0"/>
    </xf>
    <xf numFmtId="209" fontId="6" fillId="0" borderId="38" xfId="83" applyNumberFormat="1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43" fontId="6" fillId="0" borderId="38" xfId="83" applyFont="1" applyFill="1" applyBorder="1" applyAlignment="1" applyProtection="1">
      <alignment/>
      <protection locked="0"/>
    </xf>
    <xf numFmtId="43" fontId="6" fillId="0" borderId="44" xfId="83" applyFont="1" applyFill="1" applyBorder="1" applyAlignment="1" applyProtection="1">
      <alignment horizontal="center"/>
      <protection locked="0"/>
    </xf>
    <xf numFmtId="43" fontId="6" fillId="0" borderId="38" xfId="83" applyFont="1" applyFill="1" applyBorder="1" applyAlignment="1" applyProtection="1">
      <alignment horizontal="center"/>
      <protection locked="0"/>
    </xf>
    <xf numFmtId="215" fontId="7" fillId="0" borderId="43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44" xfId="0" applyFont="1" applyFill="1" applyBorder="1" applyAlignment="1" applyProtection="1">
      <alignment/>
      <protection locked="0"/>
    </xf>
    <xf numFmtId="209" fontId="7" fillId="0" borderId="38" xfId="83" applyNumberFormat="1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215" fontId="7" fillId="0" borderId="45" xfId="0" applyNumberFormat="1" applyFont="1" applyFill="1" applyBorder="1" applyAlignment="1" applyProtection="1">
      <alignment horizontal="center"/>
      <protection locked="0"/>
    </xf>
    <xf numFmtId="209" fontId="7" fillId="0" borderId="46" xfId="83" applyNumberFormat="1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215" fontId="7" fillId="0" borderId="48" xfId="0" applyNumberFormat="1" applyFont="1" applyFill="1" applyBorder="1" applyAlignment="1" applyProtection="1">
      <alignment horizontal="center"/>
      <protection locked="0"/>
    </xf>
    <xf numFmtId="0" fontId="7" fillId="0" borderId="49" xfId="0" applyFont="1" applyFill="1" applyBorder="1" applyAlignment="1" applyProtection="1">
      <alignment horizontal="right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209" fontId="6" fillId="0" borderId="51" xfId="83" applyNumberFormat="1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43" fontId="6" fillId="0" borderId="51" xfId="83" applyFont="1" applyFill="1" applyBorder="1" applyAlignment="1" applyProtection="1">
      <alignment/>
      <protection locked="0"/>
    </xf>
    <xf numFmtId="43" fontId="6" fillId="0" borderId="52" xfId="83" applyFont="1" applyFill="1" applyBorder="1" applyAlignment="1" applyProtection="1">
      <alignment horizontal="center"/>
      <protection locked="0"/>
    </xf>
    <xf numFmtId="43" fontId="6" fillId="0" borderId="25" xfId="83" applyFont="1" applyFill="1" applyBorder="1" applyAlignment="1" applyProtection="1">
      <alignment horizontal="center"/>
      <protection locked="0"/>
    </xf>
    <xf numFmtId="43" fontId="6" fillId="0" borderId="53" xfId="83" applyFont="1" applyFill="1" applyBorder="1" applyAlignment="1" applyProtection="1">
      <alignment horizontal="center"/>
      <protection locked="0"/>
    </xf>
    <xf numFmtId="198" fontId="7" fillId="0" borderId="54" xfId="83" applyNumberFormat="1" applyFont="1" applyFill="1" applyBorder="1" applyAlignment="1" applyProtection="1">
      <alignment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43" fontId="6" fillId="0" borderId="48" xfId="83" applyFont="1" applyFill="1" applyBorder="1" applyAlignment="1" applyProtection="1">
      <alignment/>
      <protection locked="0"/>
    </xf>
    <xf numFmtId="43" fontId="6" fillId="0" borderId="55" xfId="0" applyNumberFormat="1" applyFont="1" applyFill="1" applyBorder="1" applyAlignment="1">
      <alignment/>
    </xf>
    <xf numFmtId="43" fontId="6" fillId="0" borderId="56" xfId="83" applyFont="1" applyFill="1" applyBorder="1" applyAlignment="1" applyProtection="1">
      <alignment horizontal="center"/>
      <protection locked="0"/>
    </xf>
    <xf numFmtId="198" fontId="7" fillId="0" borderId="50" xfId="83" applyNumberFormat="1" applyFont="1" applyFill="1" applyBorder="1" applyAlignment="1" applyProtection="1">
      <alignment/>
      <protection locked="0"/>
    </xf>
    <xf numFmtId="0" fontId="7" fillId="50" borderId="0" xfId="0" applyNumberFormat="1" applyFont="1" applyFill="1" applyBorder="1" applyAlignment="1">
      <alignment horizontal="left"/>
    </xf>
    <xf numFmtId="0" fontId="7" fillId="50" borderId="0" xfId="0" applyNumberFormat="1" applyFont="1" applyFill="1" applyBorder="1" applyAlignment="1">
      <alignment/>
    </xf>
    <xf numFmtId="210" fontId="7" fillId="50" borderId="0" xfId="0" applyNumberFormat="1" applyFont="1" applyFill="1" applyBorder="1" applyAlignment="1">
      <alignment horizontal="left"/>
    </xf>
    <xf numFmtId="0" fontId="7" fillId="0" borderId="0" xfId="0" applyFont="1" applyFill="1" applyAlignment="1" applyProtection="1">
      <alignment/>
      <protection/>
    </xf>
    <xf numFmtId="43" fontId="6" fillId="0" borderId="24" xfId="83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209" fontId="7" fillId="0" borderId="42" xfId="83" applyNumberFormat="1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3" fontId="7" fillId="0" borderId="42" xfId="83" applyFont="1" applyFill="1" applyBorder="1" applyAlignment="1" applyProtection="1">
      <alignment horizontal="center"/>
      <protection/>
    </xf>
    <xf numFmtId="43" fontId="7" fillId="0" borderId="38" xfId="83" applyFont="1" applyFill="1" applyBorder="1" applyAlignment="1" applyProtection="1">
      <alignment horizontal="center"/>
      <protection/>
    </xf>
    <xf numFmtId="43" fontId="7" fillId="0" borderId="23" xfId="83" applyFont="1" applyFill="1" applyBorder="1" applyAlignment="1" applyProtection="1">
      <alignment horizontal="center"/>
      <protection/>
    </xf>
    <xf numFmtId="209" fontId="7" fillId="0" borderId="43" xfId="83" applyNumberFormat="1" applyFont="1" applyFill="1" applyBorder="1" applyAlignment="1" applyProtection="1">
      <alignment horizontal="right"/>
      <protection/>
    </xf>
    <xf numFmtId="209" fontId="7" fillId="0" borderId="38" xfId="83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209" fontId="6" fillId="0" borderId="41" xfId="83" applyNumberFormat="1" applyFont="1" applyFill="1" applyBorder="1" applyAlignment="1" applyProtection="1">
      <alignment horizontal="right"/>
      <protection/>
    </xf>
    <xf numFmtId="209" fontId="6" fillId="0" borderId="42" xfId="83" applyNumberFormat="1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43" fontId="6" fillId="0" borderId="42" xfId="83" applyFont="1" applyFill="1" applyBorder="1" applyAlignment="1" applyProtection="1">
      <alignment horizontal="center"/>
      <protection/>
    </xf>
    <xf numFmtId="43" fontId="6" fillId="0" borderId="23" xfId="83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209" fontId="7" fillId="0" borderId="41" xfId="83" applyNumberFormat="1" applyFont="1" applyFill="1" applyBorder="1" applyAlignment="1" applyProtection="1">
      <alignment horizontal="right"/>
      <protection/>
    </xf>
    <xf numFmtId="209" fontId="7" fillId="0" borderId="45" xfId="83" applyNumberFormat="1" applyFont="1" applyFill="1" applyBorder="1" applyAlignment="1" applyProtection="1">
      <alignment horizontal="right"/>
      <protection/>
    </xf>
    <xf numFmtId="209" fontId="7" fillId="0" borderId="46" xfId="83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43" fontId="7" fillId="0" borderId="46" xfId="83" applyFont="1" applyFill="1" applyBorder="1" applyAlignment="1" applyProtection="1">
      <alignment horizontal="center"/>
      <protection/>
    </xf>
    <xf numFmtId="43" fontId="6" fillId="0" borderId="47" xfId="83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/>
      <protection/>
    </xf>
    <xf numFmtId="209" fontId="7" fillId="0" borderId="0" xfId="83" applyNumberFormat="1" applyFont="1" applyFill="1" applyAlignment="1" applyProtection="1">
      <alignment/>
      <protection/>
    </xf>
    <xf numFmtId="43" fontId="7" fillId="0" borderId="0" xfId="83" applyFont="1" applyFill="1" applyAlignment="1" applyProtection="1">
      <alignment/>
      <protection/>
    </xf>
    <xf numFmtId="43" fontId="7" fillId="0" borderId="0" xfId="83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93" applyFont="1" applyFill="1" applyBorder="1" applyProtection="1">
      <alignment/>
      <protection/>
    </xf>
    <xf numFmtId="0" fontId="7" fillId="0" borderId="0" xfId="93" applyFont="1" applyFill="1" applyBorder="1" applyProtection="1">
      <alignment/>
      <protection/>
    </xf>
    <xf numFmtId="209" fontId="7" fillId="0" borderId="0" xfId="83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3" fontId="7" fillId="0" borderId="0" xfId="83" applyFont="1" applyFill="1" applyBorder="1" applyAlignment="1" applyProtection="1">
      <alignment/>
      <protection/>
    </xf>
    <xf numFmtId="43" fontId="7" fillId="0" borderId="0" xfId="83" applyFont="1" applyFill="1" applyBorder="1" applyAlignment="1" applyProtection="1">
      <alignment horizontal="center"/>
      <protection/>
    </xf>
    <xf numFmtId="214" fontId="6" fillId="0" borderId="0" xfId="83" applyNumberFormat="1" applyFont="1" applyFill="1" applyBorder="1" applyAlignment="1" applyProtection="1">
      <alignment/>
      <protection/>
    </xf>
    <xf numFmtId="49" fontId="6" fillId="0" borderId="0" xfId="93" applyNumberFormat="1" applyFont="1" applyFill="1" applyBorder="1" applyAlignment="1" applyProtection="1">
      <alignment horizontal="left"/>
      <protection/>
    </xf>
    <xf numFmtId="0" fontId="6" fillId="0" borderId="0" xfId="93" applyFont="1" applyFill="1" applyBorder="1" applyAlignment="1" applyProtection="1">
      <alignment horizontal="center"/>
      <protection/>
    </xf>
    <xf numFmtId="198" fontId="6" fillId="0" borderId="0" xfId="83" applyNumberFormat="1" applyFont="1" applyFill="1" applyBorder="1" applyAlignment="1" applyProtection="1">
      <alignment/>
      <protection/>
    </xf>
    <xf numFmtId="215" fontId="7" fillId="0" borderId="45" xfId="0" applyNumberFormat="1" applyFont="1" applyFill="1" applyBorder="1" applyAlignment="1" applyProtection="1">
      <alignment horizontal="center"/>
      <protection locked="0"/>
    </xf>
    <xf numFmtId="0" fontId="7" fillId="0" borderId="57" xfId="0" applyFont="1" applyFill="1" applyBorder="1" applyAlignment="1" applyProtection="1">
      <alignment horizontal="right"/>
      <protection locked="0"/>
    </xf>
    <xf numFmtId="209" fontId="6" fillId="0" borderId="49" xfId="83" applyNumberFormat="1" applyFont="1" applyFill="1" applyBorder="1" applyAlignment="1" applyProtection="1">
      <alignment horizontal="center"/>
      <protection locked="0"/>
    </xf>
    <xf numFmtId="43" fontId="6" fillId="0" borderId="50" xfId="83" applyFont="1" applyFill="1" applyBorder="1" applyAlignment="1" applyProtection="1">
      <alignment/>
      <protection locked="0"/>
    </xf>
    <xf numFmtId="0" fontId="7" fillId="51" borderId="0" xfId="0" applyNumberFormat="1" applyFont="1" applyFill="1" applyBorder="1" applyAlignment="1">
      <alignment horizontal="left"/>
    </xf>
    <xf numFmtId="0" fontId="7" fillId="51" borderId="0" xfId="0" applyNumberFormat="1" applyFont="1" applyFill="1" applyBorder="1" applyAlignment="1">
      <alignment/>
    </xf>
    <xf numFmtId="43" fontId="7" fillId="51" borderId="38" xfId="83" applyFont="1" applyFill="1" applyBorder="1" applyAlignment="1" applyProtection="1">
      <alignment horizontal="center"/>
      <protection locked="0"/>
    </xf>
    <xf numFmtId="43" fontId="6" fillId="51" borderId="47" xfId="83" applyFont="1" applyFill="1" applyBorder="1" applyAlignment="1">
      <alignment horizontal="center"/>
    </xf>
    <xf numFmtId="43" fontId="7" fillId="51" borderId="38" xfId="83" applyFont="1" applyFill="1" applyBorder="1" applyAlignment="1" applyProtection="1">
      <alignment/>
      <protection locked="0"/>
    </xf>
    <xf numFmtId="43" fontId="7" fillId="51" borderId="46" xfId="83" applyFont="1" applyFill="1" applyBorder="1" applyAlignment="1" applyProtection="1">
      <alignment horizontal="center"/>
      <protection locked="0"/>
    </xf>
    <xf numFmtId="43" fontId="6" fillId="51" borderId="52" xfId="83" applyFont="1" applyFill="1" applyBorder="1" applyAlignment="1" applyProtection="1">
      <alignment horizontal="center"/>
      <protection locked="0"/>
    </xf>
    <xf numFmtId="43" fontId="6" fillId="51" borderId="55" xfId="0" applyNumberFormat="1" applyFont="1" applyFill="1" applyBorder="1" applyAlignment="1">
      <alignment/>
    </xf>
    <xf numFmtId="43" fontId="7" fillId="51" borderId="46" xfId="83" applyFont="1" applyFill="1" applyBorder="1" applyAlignment="1" applyProtection="1">
      <alignment/>
      <protection locked="0"/>
    </xf>
    <xf numFmtId="43" fontId="6" fillId="51" borderId="38" xfId="83" applyFont="1" applyFill="1" applyBorder="1" applyAlignment="1" applyProtection="1">
      <alignment horizontal="center"/>
      <protection locked="0"/>
    </xf>
    <xf numFmtId="43" fontId="6" fillId="51" borderId="53" xfId="83" applyFont="1" applyFill="1" applyBorder="1" applyAlignment="1" applyProtection="1">
      <alignment horizontal="center"/>
      <protection locked="0"/>
    </xf>
    <xf numFmtId="43" fontId="6" fillId="51" borderId="58" xfId="0" applyNumberFormat="1" applyFont="1" applyFill="1" applyBorder="1" applyAlignment="1">
      <alignment/>
    </xf>
    <xf numFmtId="0" fontId="3" fillId="51" borderId="22" xfId="0" applyFont="1" applyFill="1" applyBorder="1" applyAlignment="1">
      <alignment horizontal="left"/>
    </xf>
    <xf numFmtId="0" fontId="13" fillId="51" borderId="22" xfId="0" applyFont="1" applyFill="1" applyBorder="1" applyAlignment="1">
      <alignment horizontal="left"/>
    </xf>
    <xf numFmtId="43" fontId="3" fillId="51" borderId="23" xfId="83" applyFont="1" applyFill="1" applyBorder="1" applyAlignment="1">
      <alignment horizontal="left"/>
    </xf>
    <xf numFmtId="0" fontId="1" fillId="51" borderId="22" xfId="0" applyFont="1" applyFill="1" applyBorder="1" applyAlignment="1">
      <alignment horizontal="left"/>
    </xf>
    <xf numFmtId="0" fontId="1" fillId="51" borderId="22" xfId="0" applyFont="1" applyFill="1" applyBorder="1" applyAlignment="1">
      <alignment horizontal="center"/>
    </xf>
    <xf numFmtId="0" fontId="1" fillId="51" borderId="37" xfId="0" applyFont="1" applyFill="1" applyBorder="1" applyAlignment="1">
      <alignment horizontal="center"/>
    </xf>
    <xf numFmtId="43" fontId="1" fillId="51" borderId="37" xfId="83" applyFont="1" applyFill="1" applyBorder="1" applyAlignment="1">
      <alignment/>
    </xf>
    <xf numFmtId="213" fontId="1" fillId="51" borderId="37" xfId="83" applyNumberFormat="1" applyFont="1" applyFill="1" applyBorder="1" applyAlignment="1">
      <alignment/>
    </xf>
    <xf numFmtId="0" fontId="1" fillId="51" borderId="38" xfId="0" applyFont="1" applyFill="1" applyBorder="1" applyAlignment="1">
      <alignment horizontal="center"/>
    </xf>
    <xf numFmtId="209" fontId="1" fillId="51" borderId="38" xfId="83" applyNumberFormat="1" applyFont="1" applyFill="1" applyBorder="1" applyAlignment="1">
      <alignment/>
    </xf>
    <xf numFmtId="0" fontId="1" fillId="51" borderId="38" xfId="0" applyFont="1" applyFill="1" applyBorder="1" applyAlignment="1">
      <alignment/>
    </xf>
    <xf numFmtId="43" fontId="1" fillId="51" borderId="38" xfId="0" applyNumberFormat="1" applyFont="1" applyFill="1" applyBorder="1" applyAlignment="1">
      <alignment/>
    </xf>
    <xf numFmtId="209" fontId="1" fillId="51" borderId="42" xfId="83" applyNumberFormat="1" applyFont="1" applyFill="1" applyBorder="1" applyAlignment="1">
      <alignment/>
    </xf>
    <xf numFmtId="0" fontId="7" fillId="51" borderId="38" xfId="0" applyFont="1" applyFill="1" applyBorder="1" applyAlignment="1">
      <alignment horizontal="center"/>
    </xf>
    <xf numFmtId="10" fontId="13" fillId="51" borderId="59" xfId="0" applyNumberFormat="1" applyFont="1" applyFill="1" applyBorder="1" applyAlignment="1">
      <alignment horizontal="center" vertical="center"/>
    </xf>
    <xf numFmtId="0" fontId="7" fillId="51" borderId="38" xfId="0" applyFont="1" applyFill="1" applyBorder="1" applyAlignment="1">
      <alignment/>
    </xf>
    <xf numFmtId="209" fontId="7" fillId="51" borderId="38" xfId="83" applyNumberFormat="1" applyFont="1" applyFill="1" applyBorder="1" applyAlignment="1">
      <alignment/>
    </xf>
    <xf numFmtId="0" fontId="7" fillId="51" borderId="38" xfId="0" applyFont="1" applyFill="1" applyBorder="1" applyAlignment="1">
      <alignment/>
    </xf>
    <xf numFmtId="10" fontId="13" fillId="51" borderId="44" xfId="0" applyNumberFormat="1" applyFont="1" applyFill="1" applyBorder="1" applyAlignment="1">
      <alignment horizontal="center" vertical="center"/>
    </xf>
    <xf numFmtId="0" fontId="7" fillId="51" borderId="39" xfId="0" applyFont="1" applyFill="1" applyBorder="1" applyAlignment="1">
      <alignment/>
    </xf>
    <xf numFmtId="10" fontId="13" fillId="51" borderId="60" xfId="0" applyNumberFormat="1" applyFont="1" applyFill="1" applyBorder="1" applyAlignment="1">
      <alignment horizontal="center" vertical="center"/>
    </xf>
    <xf numFmtId="0" fontId="7" fillId="51" borderId="39" xfId="0" applyFont="1" applyFill="1" applyBorder="1" applyAlignment="1">
      <alignment/>
    </xf>
    <xf numFmtId="209" fontId="7" fillId="51" borderId="39" xfId="83" applyNumberFormat="1" applyFont="1" applyFill="1" applyBorder="1" applyAlignment="1">
      <alignment/>
    </xf>
    <xf numFmtId="43" fontId="1" fillId="51" borderId="19" xfId="83" applyFont="1" applyFill="1" applyBorder="1" applyAlignment="1">
      <alignment/>
    </xf>
    <xf numFmtId="0" fontId="1" fillId="51" borderId="61" xfId="0" applyFont="1" applyFill="1" applyBorder="1" applyAlignment="1">
      <alignment horizontal="right"/>
    </xf>
    <xf numFmtId="43" fontId="1" fillId="51" borderId="24" xfId="83" applyFont="1" applyFill="1" applyBorder="1" applyAlignment="1">
      <alignment/>
    </xf>
    <xf numFmtId="0" fontId="15" fillId="0" borderId="22" xfId="0" applyFont="1" applyFill="1" applyBorder="1" applyAlignment="1">
      <alignment horizontal="left"/>
    </xf>
    <xf numFmtId="43" fontId="1" fillId="0" borderId="0" xfId="86" applyFont="1" applyFill="1" applyAlignment="1">
      <alignment horizontal="left"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3" fontId="6" fillId="0" borderId="0" xfId="83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210" fontId="7" fillId="0" borderId="0" xfId="0" applyNumberFormat="1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43" fontId="7" fillId="0" borderId="38" xfId="83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3" fontId="6" fillId="0" borderId="0" xfId="83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23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209" fontId="3" fillId="0" borderId="22" xfId="83" applyNumberFormat="1" applyFont="1" applyFill="1" applyBorder="1" applyAlignment="1">
      <alignment horizontal="left"/>
    </xf>
    <xf numFmtId="209" fontId="1" fillId="0" borderId="22" xfId="83" applyNumberFormat="1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/>
    </xf>
    <xf numFmtId="209" fontId="3" fillId="0" borderId="19" xfId="83" applyNumberFormat="1" applyFont="1" applyFill="1" applyBorder="1" applyAlignment="1">
      <alignment horizontal="center" vertical="center" wrapText="1"/>
    </xf>
    <xf numFmtId="209" fontId="3" fillId="0" borderId="20" xfId="83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/>
    </xf>
    <xf numFmtId="43" fontId="1" fillId="0" borderId="37" xfId="83" applyFont="1" applyFill="1" applyBorder="1" applyAlignment="1">
      <alignment/>
    </xf>
    <xf numFmtId="213" fontId="1" fillId="0" borderId="37" xfId="83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209" fontId="1" fillId="0" borderId="38" xfId="83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10" fontId="13" fillId="0" borderId="22" xfId="0" applyNumberFormat="1" applyFont="1" applyFill="1" applyBorder="1" applyAlignment="1">
      <alignment horizontal="center" vertical="center"/>
    </xf>
    <xf numFmtId="10" fontId="13" fillId="0" borderId="44" xfId="0" applyNumberFormat="1" applyFont="1" applyFill="1" applyBorder="1" applyAlignment="1">
      <alignment horizontal="center" vertical="center"/>
    </xf>
    <xf numFmtId="43" fontId="1" fillId="0" borderId="38" xfId="0" applyNumberFormat="1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209" fontId="1" fillId="0" borderId="42" xfId="83" applyNumberFormat="1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10" fontId="13" fillId="0" borderId="23" xfId="0" applyNumberFormat="1" applyFont="1" applyFill="1" applyBorder="1" applyAlignment="1">
      <alignment horizontal="center" vertical="center"/>
    </xf>
    <xf numFmtId="10" fontId="13" fillId="0" borderId="59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/>
    </xf>
    <xf numFmtId="209" fontId="7" fillId="0" borderId="38" xfId="83" applyNumberFormat="1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10" fontId="13" fillId="0" borderId="62" xfId="0" applyNumberFormat="1" applyFont="1" applyFill="1" applyBorder="1" applyAlignment="1">
      <alignment horizontal="center" vertical="center"/>
    </xf>
    <xf numFmtId="10" fontId="13" fillId="0" borderId="60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/>
    </xf>
    <xf numFmtId="209" fontId="7" fillId="0" borderId="39" xfId="83" applyNumberFormat="1" applyFont="1" applyFill="1" applyBorder="1" applyAlignment="1">
      <alignment/>
    </xf>
    <xf numFmtId="43" fontId="1" fillId="0" borderId="19" xfId="83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" fillId="0" borderId="61" xfId="0" applyFont="1" applyFill="1" applyBorder="1" applyAlignment="1">
      <alignment horizontal="right"/>
    </xf>
    <xf numFmtId="43" fontId="1" fillId="0" borderId="24" xfId="83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09" fontId="1" fillId="0" borderId="0" xfId="83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209" fontId="48" fillId="0" borderId="0" xfId="83" applyNumberFormat="1" applyFont="1" applyFill="1" applyBorder="1" applyAlignment="1">
      <alignment/>
    </xf>
    <xf numFmtId="209" fontId="1" fillId="0" borderId="0" xfId="83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209" fontId="7" fillId="0" borderId="0" xfId="83" applyNumberFormat="1" applyFont="1" applyFill="1" applyAlignment="1">
      <alignment/>
    </xf>
    <xf numFmtId="209" fontId="1" fillId="0" borderId="0" xfId="83" applyNumberFormat="1" applyFont="1" applyFill="1" applyAlignment="1">
      <alignment/>
    </xf>
    <xf numFmtId="0" fontId="34" fillId="0" borderId="0" xfId="0" applyFont="1" applyFill="1" applyAlignment="1">
      <alignment horizontal="center"/>
    </xf>
    <xf numFmtId="209" fontId="3" fillId="0" borderId="22" xfId="83" applyNumberFormat="1" applyFont="1" applyFill="1" applyBorder="1" applyAlignment="1">
      <alignment horizontal="right"/>
    </xf>
    <xf numFmtId="0" fontId="1" fillId="0" borderId="57" xfId="0" applyFont="1" applyFill="1" applyBorder="1" applyAlignment="1">
      <alignment horizontal="right"/>
    </xf>
    <xf numFmtId="0" fontId="1" fillId="0" borderId="57" xfId="0" applyFont="1" applyFill="1" applyBorder="1" applyAlignment="1">
      <alignment horizontal="left"/>
    </xf>
    <xf numFmtId="210" fontId="1" fillId="0" borderId="57" xfId="0" applyNumberFormat="1" applyFont="1" applyFill="1" applyBorder="1" applyAlignment="1">
      <alignment horizontal="left"/>
    </xf>
    <xf numFmtId="0" fontId="15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209" fontId="1" fillId="0" borderId="0" xfId="83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209" fontId="1" fillId="0" borderId="0" xfId="83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43" fontId="6" fillId="0" borderId="0" xfId="83" applyFont="1" applyFill="1" applyBorder="1" applyAlignment="1">
      <alignment horizontal="center"/>
    </xf>
    <xf numFmtId="43" fontId="6" fillId="0" borderId="27" xfId="0" applyNumberFormat="1" applyFont="1" applyFill="1" applyBorder="1" applyAlignment="1">
      <alignment/>
    </xf>
    <xf numFmtId="0" fontId="7" fillId="0" borderId="63" xfId="0" applyFont="1" applyFill="1" applyBorder="1" applyAlignment="1">
      <alignment/>
    </xf>
    <xf numFmtId="209" fontId="7" fillId="0" borderId="0" xfId="83" applyNumberFormat="1" applyFont="1" applyFill="1" applyAlignment="1">
      <alignment horizontal="center"/>
    </xf>
    <xf numFmtId="43" fontId="7" fillId="0" borderId="0" xfId="83" applyFont="1" applyFill="1" applyAlignment="1">
      <alignment/>
    </xf>
    <xf numFmtId="43" fontId="7" fillId="0" borderId="0" xfId="83" applyFont="1" applyFill="1" applyAlignment="1">
      <alignment horizontal="center"/>
    </xf>
    <xf numFmtId="0" fontId="0" fillId="0" borderId="0" xfId="0" applyFill="1" applyAlignment="1">
      <alignment/>
    </xf>
    <xf numFmtId="43" fontId="3" fillId="0" borderId="23" xfId="83" applyFont="1" applyFill="1" applyBorder="1" applyAlignment="1">
      <alignment horizontal="left"/>
    </xf>
    <xf numFmtId="0" fontId="8" fillId="0" borderId="40" xfId="0" applyFont="1" applyFill="1" applyBorder="1" applyAlignment="1">
      <alignment horizontal="right"/>
    </xf>
    <xf numFmtId="43" fontId="1" fillId="0" borderId="22" xfId="0" applyNumberFormat="1" applyFont="1" applyFill="1" applyBorder="1" applyAlignment="1">
      <alignment horizontal="left"/>
    </xf>
    <xf numFmtId="0" fontId="75" fillId="0" borderId="0" xfId="0" applyFont="1" applyFill="1" applyAlignment="1">
      <alignment/>
    </xf>
    <xf numFmtId="43" fontId="6" fillId="0" borderId="58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209" fontId="7" fillId="0" borderId="0" xfId="83" applyNumberFormat="1" applyFont="1" applyFill="1" applyBorder="1" applyAlignment="1" applyProtection="1">
      <alignment horizontal="center" vertical="center"/>
      <protection/>
    </xf>
    <xf numFmtId="0" fontId="76" fillId="0" borderId="0" xfId="0" applyFont="1" applyFill="1" applyAlignment="1">
      <alignment/>
    </xf>
    <xf numFmtId="0" fontId="49" fillId="0" borderId="0" xfId="0" applyFont="1" applyFill="1" applyAlignment="1">
      <alignment/>
    </xf>
    <xf numFmtId="2" fontId="49" fillId="0" borderId="0" xfId="0" applyNumberFormat="1" applyFont="1" applyFill="1" applyAlignment="1">
      <alignment/>
    </xf>
    <xf numFmtId="0" fontId="49" fillId="0" borderId="0" xfId="93" applyFont="1" applyFill="1" applyBorder="1">
      <alignment/>
      <protection/>
    </xf>
    <xf numFmtId="209" fontId="49" fillId="0" borderId="0" xfId="83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43" fontId="49" fillId="0" borderId="0" xfId="83" applyFont="1" applyFill="1" applyBorder="1" applyAlignment="1">
      <alignment/>
    </xf>
    <xf numFmtId="214" fontId="49" fillId="0" borderId="0" xfId="83" applyNumberFormat="1" applyFont="1" applyFill="1" applyBorder="1" applyAlignment="1" applyProtection="1">
      <alignment/>
      <protection locked="0"/>
    </xf>
    <xf numFmtId="49" fontId="49" fillId="0" borderId="0" xfId="93" applyNumberFormat="1" applyFont="1" applyFill="1" applyBorder="1" applyAlignment="1">
      <alignment horizontal="left"/>
      <protection/>
    </xf>
    <xf numFmtId="0" fontId="7" fillId="52" borderId="41" xfId="0" applyFont="1" applyFill="1" applyBorder="1" applyAlignment="1" applyProtection="1">
      <alignment horizontal="center" vertical="center"/>
      <protection/>
    </xf>
    <xf numFmtId="209" fontId="7" fillId="52" borderId="42" xfId="83" applyNumberFormat="1" applyFont="1" applyFill="1" applyBorder="1" applyAlignment="1" applyProtection="1">
      <alignment horizontal="center" vertical="center"/>
      <protection/>
    </xf>
    <xf numFmtId="0" fontId="7" fillId="52" borderId="42" xfId="0" applyFont="1" applyFill="1" applyBorder="1" applyAlignment="1" applyProtection="1">
      <alignment horizontal="center" vertical="center"/>
      <protection/>
    </xf>
    <xf numFmtId="43" fontId="7" fillId="52" borderId="42" xfId="83" applyFont="1" applyFill="1" applyBorder="1" applyAlignment="1" applyProtection="1">
      <alignment horizontal="center"/>
      <protection/>
    </xf>
    <xf numFmtId="43" fontId="7" fillId="52" borderId="38" xfId="83" applyFont="1" applyFill="1" applyBorder="1" applyAlignment="1" applyProtection="1">
      <alignment horizontal="center"/>
      <protection/>
    </xf>
    <xf numFmtId="43" fontId="7" fillId="52" borderId="23" xfId="83" applyFont="1" applyFill="1" applyBorder="1" applyAlignment="1" applyProtection="1">
      <alignment horizontal="center"/>
      <protection/>
    </xf>
    <xf numFmtId="43" fontId="7" fillId="52" borderId="38" xfId="83" applyFont="1" applyFill="1" applyBorder="1" applyAlignment="1" applyProtection="1">
      <alignment/>
      <protection/>
    </xf>
    <xf numFmtId="209" fontId="7" fillId="52" borderId="38" xfId="83" applyNumberFormat="1" applyFont="1" applyFill="1" applyBorder="1" applyAlignment="1" applyProtection="1">
      <alignment horizontal="center" vertical="center"/>
      <protection/>
    </xf>
    <xf numFmtId="0" fontId="7" fillId="52" borderId="38" xfId="0" applyFont="1" applyFill="1" applyBorder="1" applyAlignment="1" applyProtection="1">
      <alignment horizontal="center" vertical="center"/>
      <protection/>
    </xf>
    <xf numFmtId="209" fontId="7" fillId="52" borderId="43" xfId="83" applyNumberFormat="1" applyFont="1" applyFill="1" applyBorder="1" applyAlignment="1" applyProtection="1">
      <alignment horizontal="right"/>
      <protection/>
    </xf>
    <xf numFmtId="209" fontId="6" fillId="52" borderId="41" xfId="83" applyNumberFormat="1" applyFont="1" applyFill="1" applyBorder="1" applyAlignment="1" applyProtection="1">
      <alignment horizontal="right"/>
      <protection/>
    </xf>
    <xf numFmtId="209" fontId="6" fillId="52" borderId="42" xfId="83" applyNumberFormat="1" applyFont="1" applyFill="1" applyBorder="1" applyAlignment="1" applyProtection="1">
      <alignment horizontal="center" vertical="center"/>
      <protection/>
    </xf>
    <xf numFmtId="0" fontId="6" fillId="52" borderId="42" xfId="0" applyFont="1" applyFill="1" applyBorder="1" applyAlignment="1" applyProtection="1">
      <alignment horizontal="center" vertical="center"/>
      <protection/>
    </xf>
    <xf numFmtId="43" fontId="6" fillId="52" borderId="42" xfId="83" applyFont="1" applyFill="1" applyBorder="1" applyAlignment="1" applyProtection="1">
      <alignment horizontal="center"/>
      <protection/>
    </xf>
    <xf numFmtId="43" fontId="6" fillId="52" borderId="23" xfId="83" applyFont="1" applyFill="1" applyBorder="1" applyAlignment="1" applyProtection="1">
      <alignment horizontal="center"/>
      <protection/>
    </xf>
    <xf numFmtId="209" fontId="7" fillId="52" borderId="41" xfId="83" applyNumberFormat="1" applyFont="1" applyFill="1" applyBorder="1" applyAlignment="1" applyProtection="1">
      <alignment horizontal="right"/>
      <protection/>
    </xf>
    <xf numFmtId="0" fontId="7" fillId="52" borderId="43" xfId="0" applyFont="1" applyFill="1" applyBorder="1" applyAlignment="1" applyProtection="1">
      <alignment horizontal="left" vertical="center"/>
      <protection/>
    </xf>
    <xf numFmtId="0" fontId="7" fillId="52" borderId="22" xfId="0" applyFont="1" applyFill="1" applyBorder="1" applyAlignment="1" applyProtection="1">
      <alignment horizontal="left" vertical="center"/>
      <protection/>
    </xf>
    <xf numFmtId="0" fontId="7" fillId="52" borderId="44" xfId="0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1" fillId="0" borderId="42" xfId="0" applyFont="1" applyBorder="1" applyAlignment="1">
      <alignment horizontal="center"/>
    </xf>
    <xf numFmtId="232" fontId="51" fillId="0" borderId="41" xfId="0" applyNumberFormat="1" applyFont="1" applyBorder="1" applyAlignment="1">
      <alignment horizontal="center"/>
    </xf>
    <xf numFmtId="232" fontId="51" fillId="0" borderId="42" xfId="0" applyNumberFormat="1" applyFont="1" applyBorder="1" applyAlignment="1">
      <alignment horizontal="right"/>
    </xf>
    <xf numFmtId="49" fontId="51" fillId="0" borderId="42" xfId="0" applyNumberFormat="1" applyFont="1" applyBorder="1" applyAlignment="1">
      <alignment horizontal="center"/>
    </xf>
    <xf numFmtId="233" fontId="51" fillId="0" borderId="42" xfId="0" applyNumberFormat="1" applyFont="1" applyBorder="1" applyAlignment="1">
      <alignment horizontal="center"/>
    </xf>
    <xf numFmtId="215" fontId="7" fillId="0" borderId="43" xfId="0" applyNumberFormat="1" applyFont="1" applyFill="1" applyBorder="1" applyAlignment="1" applyProtection="1">
      <alignment horizontal="left"/>
      <protection locked="0"/>
    </xf>
    <xf numFmtId="215" fontId="7" fillId="0" borderId="22" xfId="0" applyNumberFormat="1" applyFont="1" applyFill="1" applyBorder="1" applyAlignment="1" applyProtection="1">
      <alignment horizontal="left"/>
      <protection locked="0"/>
    </xf>
    <xf numFmtId="215" fontId="7" fillId="0" borderId="44" xfId="0" applyNumberFormat="1" applyFont="1" applyFill="1" applyBorder="1" applyAlignment="1" applyProtection="1">
      <alignment horizontal="left"/>
      <protection locked="0"/>
    </xf>
    <xf numFmtId="0" fontId="7" fillId="0" borderId="43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49" fontId="51" fillId="0" borderId="43" xfId="0" applyNumberFormat="1" applyFont="1" applyBorder="1" applyAlignment="1">
      <alignment horizontal="left"/>
    </xf>
    <xf numFmtId="49" fontId="51" fillId="0" borderId="22" xfId="0" applyNumberFormat="1" applyFont="1" applyBorder="1" applyAlignment="1">
      <alignment horizontal="left"/>
    </xf>
    <xf numFmtId="49" fontId="51" fillId="0" borderId="44" xfId="0" applyNumberFormat="1" applyFont="1" applyBorder="1" applyAlignment="1">
      <alignment horizontal="left"/>
    </xf>
    <xf numFmtId="0" fontId="7" fillId="0" borderId="32" xfId="0" applyFont="1" applyFill="1" applyBorder="1" applyAlignment="1" applyProtection="1">
      <alignment horizontal="center"/>
      <protection locked="0"/>
    </xf>
    <xf numFmtId="209" fontId="7" fillId="0" borderId="44" xfId="83" applyNumberFormat="1" applyFont="1" applyFill="1" applyBorder="1" applyAlignment="1" applyProtection="1">
      <alignment horizontal="center"/>
      <protection locked="0"/>
    </xf>
    <xf numFmtId="209" fontId="7" fillId="0" borderId="38" xfId="83" applyNumberFormat="1" applyFont="1" applyFill="1" applyBorder="1" applyAlignment="1" applyProtection="1">
      <alignment/>
      <protection locked="0"/>
    </xf>
    <xf numFmtId="209" fontId="7" fillId="0" borderId="46" xfId="83" applyNumberFormat="1" applyFont="1" applyFill="1" applyBorder="1" applyAlignment="1" applyProtection="1">
      <alignment/>
      <protection locked="0"/>
    </xf>
    <xf numFmtId="209" fontId="7" fillId="0" borderId="22" xfId="83" applyNumberFormat="1" applyFont="1" applyFill="1" applyBorder="1" applyAlignment="1" applyProtection="1">
      <alignment horizontal="center"/>
      <protection locked="0"/>
    </xf>
    <xf numFmtId="43" fontId="6" fillId="0" borderId="0" xfId="83" applyFont="1" applyFill="1" applyBorder="1" applyAlignment="1" applyProtection="1">
      <alignment horizontal="left"/>
      <protection/>
    </xf>
    <xf numFmtId="43" fontId="6" fillId="0" borderId="64" xfId="83" applyFont="1" applyFill="1" applyBorder="1" applyAlignment="1" applyProtection="1">
      <alignment horizontal="center"/>
      <protection/>
    </xf>
    <xf numFmtId="43" fontId="6" fillId="0" borderId="65" xfId="83" applyFont="1" applyFill="1" applyBorder="1" applyAlignment="1" applyProtection="1">
      <alignment horizontal="center"/>
      <protection/>
    </xf>
    <xf numFmtId="49" fontId="51" fillId="0" borderId="43" xfId="0" applyNumberFormat="1" applyFont="1" applyBorder="1" applyAlignment="1">
      <alignment horizontal="left"/>
    </xf>
    <xf numFmtId="49" fontId="51" fillId="0" borderId="22" xfId="0" applyNumberFormat="1" applyFont="1" applyBorder="1" applyAlignment="1">
      <alignment horizontal="left"/>
    </xf>
    <xf numFmtId="49" fontId="51" fillId="0" borderId="44" xfId="0" applyNumberFormat="1" applyFont="1" applyBorder="1" applyAlignment="1">
      <alignment horizontal="left"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center" vertical="center"/>
      <protection/>
    </xf>
    <xf numFmtId="43" fontId="1" fillId="0" borderId="0" xfId="86" applyFont="1" applyFill="1" applyAlignment="1" applyProtection="1">
      <alignment horizontal="left"/>
      <protection/>
    </xf>
    <xf numFmtId="0" fontId="6" fillId="0" borderId="69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center"/>
      <protection/>
    </xf>
    <xf numFmtId="0" fontId="7" fillId="0" borderId="57" xfId="0" applyFont="1" applyFill="1" applyBorder="1" applyAlignment="1" applyProtection="1">
      <alignment horizontal="left" vertical="center"/>
      <protection/>
    </xf>
    <xf numFmtId="0" fontId="7" fillId="0" borderId="54" xfId="0" applyFont="1" applyFill="1" applyBorder="1" applyAlignment="1" applyProtection="1">
      <alignment horizontal="left" vertical="center"/>
      <protection/>
    </xf>
    <xf numFmtId="215" fontId="6" fillId="0" borderId="43" xfId="0" applyNumberFormat="1" applyFont="1" applyFill="1" applyBorder="1" applyAlignment="1" applyProtection="1">
      <alignment horizontal="left"/>
      <protection locked="0"/>
    </xf>
    <xf numFmtId="215" fontId="6" fillId="0" borderId="22" xfId="0" applyNumberFormat="1" applyFont="1" applyFill="1" applyBorder="1" applyAlignment="1" applyProtection="1">
      <alignment horizontal="left"/>
      <protection locked="0"/>
    </xf>
    <xf numFmtId="215" fontId="6" fillId="0" borderId="44" xfId="0" applyNumberFormat="1" applyFont="1" applyFill="1" applyBorder="1" applyAlignment="1" applyProtection="1">
      <alignment horizontal="left"/>
      <protection locked="0"/>
    </xf>
    <xf numFmtId="215" fontId="7" fillId="0" borderId="43" xfId="0" applyNumberFormat="1" applyFont="1" applyFill="1" applyBorder="1" applyAlignment="1" applyProtection="1">
      <alignment horizontal="left"/>
      <protection locked="0"/>
    </xf>
    <xf numFmtId="215" fontId="7" fillId="0" borderId="22" xfId="0" applyNumberFormat="1" applyFont="1" applyFill="1" applyBorder="1" applyAlignment="1" applyProtection="1">
      <alignment horizontal="left"/>
      <protection locked="0"/>
    </xf>
    <xf numFmtId="215" fontId="7" fillId="0" borderId="44" xfId="0" applyNumberFormat="1" applyFont="1" applyFill="1" applyBorder="1" applyAlignment="1" applyProtection="1">
      <alignment horizontal="left"/>
      <protection locked="0"/>
    </xf>
    <xf numFmtId="0" fontId="7" fillId="0" borderId="43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0" xfId="0" applyFont="1" applyFill="1" applyBorder="1" applyAlignment="1" applyProtection="1">
      <alignment horizontal="center" vertical="center"/>
      <protection/>
    </xf>
    <xf numFmtId="43" fontId="6" fillId="0" borderId="19" xfId="83" applyFont="1" applyFill="1" applyBorder="1" applyAlignment="1" applyProtection="1">
      <alignment horizontal="center" vertical="center" wrapText="1"/>
      <protection/>
    </xf>
    <xf numFmtId="43" fontId="6" fillId="0" borderId="20" xfId="83" applyFont="1" applyFill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215" fontId="7" fillId="0" borderId="43" xfId="0" applyNumberFormat="1" applyFont="1" applyFill="1" applyBorder="1" applyAlignment="1" applyProtection="1">
      <alignment horizontal="center"/>
      <protection locked="0"/>
    </xf>
    <xf numFmtId="215" fontId="7" fillId="0" borderId="22" xfId="0" applyNumberFormat="1" applyFont="1" applyFill="1" applyBorder="1" applyAlignment="1" applyProtection="1">
      <alignment horizontal="center"/>
      <protection locked="0"/>
    </xf>
    <xf numFmtId="215" fontId="7" fillId="0" borderId="4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43" xfId="0" applyFont="1" applyFill="1" applyBorder="1" applyAlignment="1" applyProtection="1">
      <alignment horizontal="lef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44" xfId="0" applyFont="1" applyFill="1" applyBorder="1" applyAlignment="1" applyProtection="1">
      <alignment horizontal="left"/>
      <protection locked="0"/>
    </xf>
    <xf numFmtId="0" fontId="7" fillId="0" borderId="43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44" xfId="0" applyFont="1" applyFill="1" applyBorder="1" applyAlignment="1" applyProtection="1">
      <alignment horizontal="left"/>
      <protection locked="0"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209" fontId="6" fillId="0" borderId="72" xfId="83" applyNumberFormat="1" applyFont="1" applyFill="1" applyBorder="1" applyAlignment="1" applyProtection="1">
      <alignment horizontal="center" vertical="center"/>
      <protection/>
    </xf>
    <xf numFmtId="209" fontId="6" fillId="0" borderId="24" xfId="83" applyNumberFormat="1" applyFont="1" applyFill="1" applyBorder="1" applyAlignment="1" applyProtection="1">
      <alignment horizontal="center" vertical="center"/>
      <protection/>
    </xf>
    <xf numFmtId="208" fontId="7" fillId="0" borderId="43" xfId="83" applyNumberFormat="1" applyFont="1" applyFill="1" applyBorder="1" applyAlignment="1" applyProtection="1">
      <alignment horizontal="left"/>
      <protection locked="0"/>
    </xf>
    <xf numFmtId="208" fontId="7" fillId="0" borderId="22" xfId="83" applyNumberFormat="1" applyFont="1" applyFill="1" applyBorder="1" applyAlignment="1" applyProtection="1">
      <alignment horizontal="left"/>
      <protection locked="0"/>
    </xf>
    <xf numFmtId="208" fontId="7" fillId="0" borderId="44" xfId="83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center"/>
    </xf>
    <xf numFmtId="0" fontId="13" fillId="0" borderId="76" xfId="0" applyFont="1" applyFill="1" applyBorder="1" applyAlignment="1">
      <alignment horizontal="left" vertical="center"/>
    </xf>
    <xf numFmtId="0" fontId="13" fillId="0" borderId="62" xfId="0" applyFont="1" applyFill="1" applyBorder="1" applyAlignment="1">
      <alignment horizontal="left" vertical="center"/>
    </xf>
    <xf numFmtId="0" fontId="13" fillId="0" borderId="43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10" fontId="13" fillId="0" borderId="22" xfId="0" applyNumberFormat="1" applyFont="1" applyFill="1" applyBorder="1" applyAlignment="1">
      <alignment horizontal="center" vertical="center"/>
    </xf>
    <xf numFmtId="10" fontId="13" fillId="0" borderId="4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10" fontId="13" fillId="0" borderId="59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210" fontId="1" fillId="0" borderId="22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 horizontal="right"/>
    </xf>
    <xf numFmtId="0" fontId="1" fillId="0" borderId="69" xfId="0" applyFont="1" applyFill="1" applyBorder="1" applyAlignment="1">
      <alignment horizontal="left"/>
    </xf>
    <xf numFmtId="0" fontId="1" fillId="0" borderId="70" xfId="0" applyFont="1" applyFill="1" applyBorder="1" applyAlignment="1">
      <alignment horizontal="left"/>
    </xf>
    <xf numFmtId="0" fontId="1" fillId="0" borderId="71" xfId="0" applyFont="1" applyFill="1" applyBorder="1" applyAlignment="1">
      <alignment horizontal="left"/>
    </xf>
    <xf numFmtId="0" fontId="1" fillId="0" borderId="7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0" fontId="13" fillId="0" borderId="62" xfId="0" applyNumberFormat="1" applyFont="1" applyFill="1" applyBorder="1" applyAlignment="1">
      <alignment horizontal="center" vertical="center"/>
    </xf>
    <xf numFmtId="10" fontId="13" fillId="0" borderId="6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right"/>
    </xf>
    <xf numFmtId="0" fontId="1" fillId="0" borderId="74" xfId="0" applyFont="1" applyFill="1" applyBorder="1" applyAlignment="1">
      <alignment horizontal="right"/>
    </xf>
    <xf numFmtId="0" fontId="1" fillId="0" borderId="77" xfId="0" applyFont="1" applyFill="1" applyBorder="1" applyAlignment="1">
      <alignment horizontal="right"/>
    </xf>
    <xf numFmtId="0" fontId="33" fillId="0" borderId="77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209" fontId="1" fillId="0" borderId="0" xfId="8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209" fontId="1" fillId="0" borderId="69" xfId="83" applyNumberFormat="1" applyFont="1" applyFill="1" applyBorder="1" applyAlignment="1">
      <alignment horizontal="center"/>
    </xf>
    <xf numFmtId="209" fontId="1" fillId="0" borderId="70" xfId="83" applyNumberFormat="1" applyFont="1" applyFill="1" applyBorder="1" applyAlignment="1">
      <alignment horizontal="center"/>
    </xf>
    <xf numFmtId="209" fontId="1" fillId="0" borderId="71" xfId="83" applyNumberFormat="1" applyFont="1" applyFill="1" applyBorder="1" applyAlignment="1">
      <alignment horizontal="center"/>
    </xf>
    <xf numFmtId="209" fontId="3" fillId="0" borderId="73" xfId="83" applyNumberFormat="1" applyFont="1" applyFill="1" applyBorder="1" applyAlignment="1">
      <alignment horizontal="center" vertical="center" wrapText="1"/>
    </xf>
    <xf numFmtId="209" fontId="3" fillId="0" borderId="74" xfId="83" applyNumberFormat="1" applyFont="1" applyFill="1" applyBorder="1" applyAlignment="1">
      <alignment horizontal="center" vertical="center" wrapText="1"/>
    </xf>
    <xf numFmtId="209" fontId="3" fillId="0" borderId="77" xfId="83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209" fontId="3" fillId="0" borderId="75" xfId="83" applyNumberFormat="1" applyFont="1" applyFill="1" applyBorder="1" applyAlignment="1">
      <alignment horizontal="center" vertical="center" wrapText="1"/>
    </xf>
    <xf numFmtId="209" fontId="3" fillId="0" borderId="21" xfId="83" applyNumberFormat="1" applyFont="1" applyFill="1" applyBorder="1" applyAlignment="1">
      <alignment horizontal="center" vertical="center" wrapText="1"/>
    </xf>
    <xf numFmtId="209" fontId="3" fillId="0" borderId="61" xfId="83" applyNumberFormat="1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left"/>
    </xf>
    <xf numFmtId="0" fontId="3" fillId="0" borderId="7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3" fontId="1" fillId="0" borderId="66" xfId="83" applyFont="1" applyFill="1" applyBorder="1" applyAlignment="1">
      <alignment horizontal="center"/>
    </xf>
    <xf numFmtId="43" fontId="1" fillId="0" borderId="67" xfId="83" applyFont="1" applyFill="1" applyBorder="1" applyAlignment="1">
      <alignment horizontal="center"/>
    </xf>
    <xf numFmtId="43" fontId="1" fillId="0" borderId="68" xfId="83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43" fontId="1" fillId="0" borderId="43" xfId="83" applyFont="1" applyFill="1" applyBorder="1" applyAlignment="1">
      <alignment horizontal="center"/>
    </xf>
    <xf numFmtId="43" fontId="1" fillId="0" borderId="22" xfId="83" applyFont="1" applyFill="1" applyBorder="1" applyAlignment="1">
      <alignment horizontal="center"/>
    </xf>
    <xf numFmtId="43" fontId="1" fillId="0" borderId="44" xfId="83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43" fontId="1" fillId="0" borderId="76" xfId="83" applyFont="1" applyFill="1" applyBorder="1" applyAlignment="1">
      <alignment horizontal="center"/>
    </xf>
    <xf numFmtId="43" fontId="1" fillId="0" borderId="62" xfId="83" applyFont="1" applyFill="1" applyBorder="1" applyAlignment="1">
      <alignment horizontal="center"/>
    </xf>
    <xf numFmtId="43" fontId="1" fillId="0" borderId="60" xfId="83" applyFont="1" applyFill="1" applyBorder="1" applyAlignment="1">
      <alignment horizontal="center"/>
    </xf>
    <xf numFmtId="0" fontId="4" fillId="0" borderId="69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left"/>
    </xf>
    <xf numFmtId="0" fontId="4" fillId="0" borderId="71" xfId="0" applyFont="1" applyFill="1" applyBorder="1" applyAlignment="1">
      <alignment horizontal="left"/>
    </xf>
    <xf numFmtId="215" fontId="7" fillId="0" borderId="78" xfId="0" applyNumberFormat="1" applyFont="1" applyFill="1" applyBorder="1" applyAlignment="1" applyProtection="1">
      <alignment horizontal="left"/>
      <protection locked="0"/>
    </xf>
    <xf numFmtId="215" fontId="7" fillId="0" borderId="40" xfId="0" applyNumberFormat="1" applyFont="1" applyFill="1" applyBorder="1" applyAlignment="1" applyProtection="1">
      <alignment horizontal="left"/>
      <protection locked="0"/>
    </xf>
    <xf numFmtId="215" fontId="7" fillId="0" borderId="79" xfId="0" applyNumberFormat="1" applyFont="1" applyFill="1" applyBorder="1" applyAlignment="1" applyProtection="1">
      <alignment horizontal="left"/>
      <protection locked="0"/>
    </xf>
    <xf numFmtId="49" fontId="51" fillId="0" borderId="43" xfId="0" applyNumberFormat="1" applyFont="1" applyBorder="1" applyAlignment="1">
      <alignment horizontal="center"/>
    </xf>
    <xf numFmtId="49" fontId="51" fillId="0" borderId="22" xfId="0" applyNumberFormat="1" applyFont="1" applyBorder="1" applyAlignment="1">
      <alignment horizontal="center"/>
    </xf>
    <xf numFmtId="49" fontId="51" fillId="0" borderId="44" xfId="0" applyNumberFormat="1" applyFont="1" applyBorder="1" applyAlignment="1">
      <alignment horizontal="center"/>
    </xf>
    <xf numFmtId="0" fontId="6" fillId="52" borderId="43" xfId="0" applyFont="1" applyFill="1" applyBorder="1" applyAlignment="1" applyProtection="1">
      <alignment horizontal="left" vertical="center"/>
      <protection/>
    </xf>
    <xf numFmtId="0" fontId="6" fillId="52" borderId="22" xfId="0" applyFont="1" applyFill="1" applyBorder="1" applyAlignment="1" applyProtection="1">
      <alignment horizontal="left" vertical="center"/>
      <protection/>
    </xf>
    <xf numFmtId="0" fontId="6" fillId="52" borderId="44" xfId="0" applyFont="1" applyFill="1" applyBorder="1" applyAlignment="1" applyProtection="1">
      <alignment horizontal="left" vertical="center"/>
      <protection/>
    </xf>
    <xf numFmtId="43" fontId="1" fillId="0" borderId="0" xfId="86" applyFont="1" applyFill="1" applyAlignment="1">
      <alignment horizontal="left"/>
    </xf>
    <xf numFmtId="0" fontId="3" fillId="0" borderId="0" xfId="0" applyFont="1" applyFill="1" applyAlignment="1">
      <alignment horizontal="center"/>
    </xf>
    <xf numFmtId="43" fontId="6" fillId="0" borderId="64" xfId="83" applyFont="1" applyFill="1" applyBorder="1" applyAlignment="1">
      <alignment horizontal="center"/>
    </xf>
    <xf numFmtId="43" fontId="6" fillId="0" borderId="65" xfId="83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3" fontId="6" fillId="0" borderId="19" xfId="83" applyFont="1" applyFill="1" applyBorder="1" applyAlignment="1">
      <alignment horizontal="center" vertical="center" wrapText="1"/>
    </xf>
    <xf numFmtId="43" fontId="6" fillId="0" borderId="20" xfId="83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09" fontId="6" fillId="0" borderId="72" xfId="83" applyNumberFormat="1" applyFont="1" applyFill="1" applyBorder="1" applyAlignment="1">
      <alignment horizontal="center" vertical="center"/>
    </xf>
    <xf numFmtId="209" fontId="6" fillId="0" borderId="24" xfId="83" applyNumberFormat="1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52" borderId="43" xfId="0" applyFont="1" applyFill="1" applyBorder="1" applyAlignment="1" applyProtection="1">
      <alignment horizontal="left" vertical="center"/>
      <protection/>
    </xf>
    <xf numFmtId="0" fontId="7" fillId="52" borderId="22" xfId="0" applyFont="1" applyFill="1" applyBorder="1" applyAlignment="1" applyProtection="1">
      <alignment horizontal="left" vertical="center"/>
      <protection/>
    </xf>
    <xf numFmtId="0" fontId="7" fillId="52" borderId="44" xfId="0" applyFont="1" applyFill="1" applyBorder="1" applyAlignment="1" applyProtection="1">
      <alignment horizontal="left" vertical="center"/>
      <protection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43" fontId="6" fillId="0" borderId="0" xfId="83" applyFont="1" applyFill="1" applyBorder="1" applyAlignment="1">
      <alignment horizontal="right"/>
    </xf>
    <xf numFmtId="43" fontId="6" fillId="0" borderId="0" xfId="83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209" fontId="1" fillId="0" borderId="22" xfId="83" applyNumberFormat="1" applyFont="1" applyFill="1" applyBorder="1" applyAlignment="1">
      <alignment horizontal="left"/>
    </xf>
    <xf numFmtId="210" fontId="1" fillId="0" borderId="22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208" fontId="6" fillId="0" borderId="43" xfId="83" applyNumberFormat="1" applyFont="1" applyFill="1" applyBorder="1" applyAlignment="1" applyProtection="1">
      <alignment horizontal="left"/>
      <protection locked="0"/>
    </xf>
    <xf numFmtId="208" fontId="6" fillId="0" borderId="22" xfId="83" applyNumberFormat="1" applyFont="1" applyFill="1" applyBorder="1" applyAlignment="1" applyProtection="1">
      <alignment horizontal="left"/>
      <protection locked="0"/>
    </xf>
    <xf numFmtId="208" fontId="6" fillId="0" borderId="44" xfId="83" applyNumberFormat="1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left" shrinkToFit="1"/>
      <protection locked="0"/>
    </xf>
    <xf numFmtId="0" fontId="7" fillId="0" borderId="44" xfId="0" applyFont="1" applyFill="1" applyBorder="1" applyAlignment="1" applyProtection="1">
      <alignment horizontal="left" shrinkToFit="1"/>
      <protection locked="0"/>
    </xf>
    <xf numFmtId="0" fontId="7" fillId="0" borderId="57" xfId="0" applyFont="1" applyFill="1" applyBorder="1" applyAlignment="1" applyProtection="1">
      <alignment horizontal="left"/>
      <protection locked="0"/>
    </xf>
    <xf numFmtId="0" fontId="6" fillId="0" borderId="57" xfId="0" applyFont="1" applyFill="1" applyBorder="1" applyAlignment="1" applyProtection="1">
      <alignment horizontal="left"/>
      <protection locked="0"/>
    </xf>
    <xf numFmtId="0" fontId="6" fillId="0" borderId="54" xfId="0" applyFont="1" applyFill="1" applyBorder="1" applyAlignment="1" applyProtection="1">
      <alignment horizontal="left"/>
      <protection locked="0"/>
    </xf>
    <xf numFmtId="0" fontId="6" fillId="0" borderId="4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right"/>
    </xf>
    <xf numFmtId="0" fontId="1" fillId="0" borderId="57" xfId="0" applyFont="1" applyFill="1" applyBorder="1" applyAlignment="1">
      <alignment horizontal="right"/>
    </xf>
    <xf numFmtId="0" fontId="14" fillId="0" borderId="43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43" fontId="3" fillId="0" borderId="0" xfId="86" applyFont="1" applyFill="1" applyAlignment="1">
      <alignment horizontal="left"/>
    </xf>
    <xf numFmtId="209" fontId="48" fillId="0" borderId="0" xfId="83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5" fillId="0" borderId="22" xfId="0" applyFont="1" applyFill="1" applyBorder="1" applyAlignment="1">
      <alignment horizontal="left"/>
    </xf>
    <xf numFmtId="209" fontId="3" fillId="0" borderId="22" xfId="83" applyNumberFormat="1" applyFont="1" applyFill="1" applyBorder="1" applyAlignment="1">
      <alignment horizontal="right"/>
    </xf>
    <xf numFmtId="0" fontId="7" fillId="0" borderId="57" xfId="0" applyFont="1" applyFill="1" applyBorder="1" applyAlignment="1" applyProtection="1">
      <alignment horizontal="left" shrinkToFit="1"/>
      <protection locked="0"/>
    </xf>
    <xf numFmtId="0" fontId="7" fillId="0" borderId="54" xfId="0" applyFont="1" applyFill="1" applyBorder="1" applyAlignment="1" applyProtection="1">
      <alignment horizontal="left" shrinkToFit="1"/>
      <protection locked="0"/>
    </xf>
    <xf numFmtId="0" fontId="3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7" fillId="50" borderId="0" xfId="0" applyNumberFormat="1" applyFont="1" applyFill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9" fontId="6" fillId="0" borderId="72" xfId="83" applyNumberFormat="1" applyFont="1" applyBorder="1" applyAlignment="1">
      <alignment horizontal="center" vertical="center"/>
    </xf>
    <xf numFmtId="209" fontId="6" fillId="0" borderId="24" xfId="83" applyNumberFormat="1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3" fontId="6" fillId="0" borderId="64" xfId="83" applyFont="1" applyBorder="1" applyAlignment="1">
      <alignment horizontal="center"/>
    </xf>
    <xf numFmtId="43" fontId="6" fillId="0" borderId="65" xfId="83" applyFont="1" applyBorder="1" applyAlignment="1">
      <alignment horizontal="center"/>
    </xf>
    <xf numFmtId="43" fontId="6" fillId="0" borderId="19" xfId="83" applyFont="1" applyBorder="1" applyAlignment="1">
      <alignment horizontal="center" vertical="center" wrapText="1"/>
    </xf>
    <xf numFmtId="43" fontId="6" fillId="0" borderId="20" xfId="83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1" fillId="51" borderId="23" xfId="0" applyFont="1" applyFill="1" applyBorder="1" applyAlignment="1">
      <alignment horizontal="left"/>
    </xf>
    <xf numFmtId="209" fontId="1" fillId="49" borderId="22" xfId="83" applyNumberFormat="1" applyFont="1" applyFill="1" applyBorder="1" applyAlignment="1">
      <alignment horizontal="left"/>
    </xf>
    <xf numFmtId="0" fontId="1" fillId="0" borderId="22" xfId="0" applyFont="1" applyBorder="1" applyAlignment="1">
      <alignment horizontal="left"/>
    </xf>
    <xf numFmtId="210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210" fontId="1" fillId="0" borderId="22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1" fillId="51" borderId="69" xfId="0" applyFont="1" applyFill="1" applyBorder="1" applyAlignment="1">
      <alignment horizontal="left"/>
    </xf>
    <xf numFmtId="0" fontId="1" fillId="51" borderId="70" xfId="0" applyFont="1" applyFill="1" applyBorder="1" applyAlignment="1">
      <alignment horizontal="left"/>
    </xf>
    <xf numFmtId="0" fontId="1" fillId="51" borderId="43" xfId="0" applyFont="1" applyFill="1" applyBorder="1" applyAlignment="1">
      <alignment horizontal="left"/>
    </xf>
    <xf numFmtId="0" fontId="1" fillId="51" borderId="22" xfId="0" applyFont="1" applyFill="1" applyBorder="1" applyAlignment="1">
      <alignment horizontal="left"/>
    </xf>
    <xf numFmtId="0" fontId="1" fillId="51" borderId="45" xfId="0" applyFont="1" applyFill="1" applyBorder="1" applyAlignment="1">
      <alignment horizontal="right"/>
    </xf>
    <xf numFmtId="0" fontId="1" fillId="51" borderId="57" xfId="0" applyFont="1" applyFill="1" applyBorder="1" applyAlignment="1">
      <alignment horizontal="right"/>
    </xf>
    <xf numFmtId="0" fontId="14" fillId="51" borderId="43" xfId="0" applyFont="1" applyFill="1" applyBorder="1" applyAlignment="1">
      <alignment horizontal="center"/>
    </xf>
    <xf numFmtId="0" fontId="14" fillId="51" borderId="22" xfId="0" applyFont="1" applyFill="1" applyBorder="1" applyAlignment="1">
      <alignment horizontal="center"/>
    </xf>
    <xf numFmtId="0" fontId="14" fillId="51" borderId="44" xfId="0" applyFont="1" applyFill="1" applyBorder="1" applyAlignment="1">
      <alignment horizontal="center"/>
    </xf>
    <xf numFmtId="0" fontId="13" fillId="51" borderId="41" xfId="0" applyFont="1" applyFill="1" applyBorder="1" applyAlignment="1">
      <alignment horizontal="left" vertical="center"/>
    </xf>
    <xf numFmtId="0" fontId="13" fillId="51" borderId="23" xfId="0" applyFont="1" applyFill="1" applyBorder="1" applyAlignment="1">
      <alignment horizontal="left" vertical="center"/>
    </xf>
    <xf numFmtId="0" fontId="13" fillId="51" borderId="43" xfId="0" applyFont="1" applyFill="1" applyBorder="1" applyAlignment="1">
      <alignment horizontal="left" vertical="center"/>
    </xf>
    <xf numFmtId="0" fontId="13" fillId="51" borderId="22" xfId="0" applyFont="1" applyFill="1" applyBorder="1" applyAlignment="1">
      <alignment horizontal="left" vertical="center"/>
    </xf>
    <xf numFmtId="0" fontId="13" fillId="51" borderId="76" xfId="0" applyFont="1" applyFill="1" applyBorder="1" applyAlignment="1">
      <alignment horizontal="left" vertical="center"/>
    </xf>
    <xf numFmtId="0" fontId="13" fillId="51" borderId="62" xfId="0" applyFont="1" applyFill="1" applyBorder="1" applyAlignment="1">
      <alignment horizontal="left" vertical="center"/>
    </xf>
    <xf numFmtId="0" fontId="1" fillId="51" borderId="73" xfId="0" applyFont="1" applyFill="1" applyBorder="1" applyAlignment="1">
      <alignment horizontal="right"/>
    </xf>
    <xf numFmtId="0" fontId="1" fillId="51" borderId="0" xfId="0" applyFont="1" applyFill="1" applyBorder="1" applyAlignment="1">
      <alignment horizontal="right"/>
    </xf>
    <xf numFmtId="0" fontId="1" fillId="51" borderId="74" xfId="0" applyFont="1" applyFill="1" applyBorder="1" applyAlignment="1">
      <alignment horizontal="right"/>
    </xf>
    <xf numFmtId="0" fontId="1" fillId="51" borderId="77" xfId="0" applyFont="1" applyFill="1" applyBorder="1" applyAlignment="1">
      <alignment horizontal="right"/>
    </xf>
    <xf numFmtId="0" fontId="1" fillId="51" borderId="75" xfId="0" applyFont="1" applyFill="1" applyBorder="1" applyAlignment="1">
      <alignment horizontal="center"/>
    </xf>
    <xf numFmtId="0" fontId="1" fillId="51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50" borderId="0" xfId="0" applyFont="1" applyFill="1" applyBorder="1" applyAlignment="1">
      <alignment horizontal="center"/>
    </xf>
    <xf numFmtId="209" fontId="1" fillId="0" borderId="0" xfId="83" applyNumberFormat="1" applyFont="1" applyBorder="1" applyAlignment="1">
      <alignment horizontal="center"/>
    </xf>
    <xf numFmtId="209" fontId="48" fillId="0" borderId="0" xfId="83" applyNumberFormat="1" applyFont="1" applyBorder="1" applyAlignment="1">
      <alignment horizontal="center"/>
    </xf>
    <xf numFmtId="0" fontId="41" fillId="0" borderId="0" xfId="69" applyFont="1" applyBorder="1" applyAlignment="1" applyProtection="1">
      <alignment horizontal="center"/>
      <protection/>
    </xf>
    <xf numFmtId="0" fontId="0" fillId="0" borderId="0" xfId="73" applyBorder="1" applyAlignment="1">
      <alignment horizontal="center"/>
      <protection/>
    </xf>
    <xf numFmtId="198" fontId="43" fillId="13" borderId="0" xfId="60" applyFont="1" applyFill="1" applyBorder="1" applyAlignment="1">
      <alignment/>
    </xf>
    <xf numFmtId="0" fontId="39" fillId="7" borderId="0" xfId="73" applyFont="1" applyFill="1" applyBorder="1" applyAlignment="1">
      <alignment horizontal="center"/>
      <protection/>
    </xf>
    <xf numFmtId="225" fontId="35" fillId="4" borderId="0" xfId="60" applyNumberFormat="1" applyFont="1" applyFill="1" applyBorder="1" applyAlignment="1">
      <alignment/>
    </xf>
    <xf numFmtId="198" fontId="40" fillId="48" borderId="0" xfId="60" applyFont="1" applyFill="1" applyBorder="1" applyAlignment="1" applyProtection="1">
      <alignment/>
      <protection locked="0"/>
    </xf>
    <xf numFmtId="225" fontId="42" fillId="7" borderId="0" xfId="60" applyNumberFormat="1" applyFont="1" applyFill="1" applyBorder="1" applyAlignment="1">
      <alignment/>
    </xf>
    <xf numFmtId="0" fontId="35" fillId="0" borderId="0" xfId="73" applyFont="1" applyFill="1" applyBorder="1">
      <alignment/>
      <protection/>
    </xf>
    <xf numFmtId="0" fontId="35" fillId="0" borderId="25" xfId="73" applyFont="1" applyFill="1" applyBorder="1">
      <alignment/>
      <protection/>
    </xf>
    <xf numFmtId="0" fontId="38" fillId="30" borderId="53" xfId="73" applyFont="1" applyFill="1" applyBorder="1" applyAlignment="1">
      <alignment horizontal="center" vertical="center" wrapText="1"/>
      <protection/>
    </xf>
    <xf numFmtId="0" fontId="38" fillId="30" borderId="55" xfId="73" applyFont="1" applyFill="1" applyBorder="1" applyAlignment="1">
      <alignment horizontal="center" vertical="center"/>
      <protection/>
    </xf>
    <xf numFmtId="0" fontId="38" fillId="30" borderId="80" xfId="73" applyFont="1" applyFill="1" applyBorder="1" applyAlignment="1">
      <alignment horizontal="center" vertical="center" wrapText="1"/>
      <protection/>
    </xf>
    <xf numFmtId="0" fontId="38" fillId="30" borderId="80" xfId="73" applyFont="1" applyFill="1" applyBorder="1" applyAlignment="1">
      <alignment horizontal="center" vertical="center"/>
      <protection/>
    </xf>
    <xf numFmtId="0" fontId="38" fillId="30" borderId="27" xfId="73" applyFont="1" applyFill="1" applyBorder="1" applyAlignment="1">
      <alignment horizontal="center" vertical="center"/>
      <protection/>
    </xf>
    <xf numFmtId="0" fontId="38" fillId="30" borderId="81" xfId="73" applyFont="1" applyFill="1" applyBorder="1" applyAlignment="1">
      <alignment horizontal="center" vertical="center"/>
      <protection/>
    </xf>
    <xf numFmtId="0" fontId="38" fillId="30" borderId="82" xfId="73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top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Hyperlink 2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 2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Comma" xfId="83"/>
    <cellStyle name="Comma [0]" xfId="84"/>
    <cellStyle name="เครื่องหมายจุลภาค 2" xfId="85"/>
    <cellStyle name="เครื่องหมายจุลภาค 2 2" xfId="86"/>
    <cellStyle name="Currency" xfId="87"/>
    <cellStyle name="Currency [0]" xfId="88"/>
    <cellStyle name="ชื่อเรื่อง" xfId="89"/>
    <cellStyle name="เซลล์ตรวจสอบ" xfId="90"/>
    <cellStyle name="เซลล์ที่มีการเชื่อมโยง" xfId="91"/>
    <cellStyle name="ดี" xfId="92"/>
    <cellStyle name="ปกติ_ปร.4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ส่วนที่ถูกเน้น1" xfId="99"/>
    <cellStyle name="ส่วนที่ถูกเน้น2" xfId="100"/>
    <cellStyle name="ส่วนที่ถูกเน้น3" xfId="101"/>
    <cellStyle name="ส่วนที่ถูกเน้น4" xfId="102"/>
    <cellStyle name="ส่วนที่ถูกเน้น5" xfId="103"/>
    <cellStyle name="ส่วนที่ถูกเน้น6" xfId="104"/>
    <cellStyle name="แสดงผล" xfId="105"/>
    <cellStyle name="หมายเหตุ" xfId="106"/>
    <cellStyle name="หัวเรื่อง 1" xfId="107"/>
    <cellStyle name="หัวเรื่อง 2" xfId="108"/>
    <cellStyle name="หัวเรื่อง 3" xfId="109"/>
    <cellStyle name="หัวเรื่อง 4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yotathai.net/" TargetMode="External" /><Relationship Id="rId3" Type="http://schemas.openxmlformats.org/officeDocument/2006/relationships/hyperlink" Target="http://www.yotathai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1</xdr:row>
      <xdr:rowOff>228600</xdr:rowOff>
    </xdr:from>
    <xdr:to>
      <xdr:col>4</xdr:col>
      <xdr:colOff>628650</xdr:colOff>
      <xdr:row>4</xdr:row>
      <xdr:rowOff>104775</xdr:rowOff>
    </xdr:to>
    <xdr:pic>
      <xdr:nvPicPr>
        <xdr:cNvPr id="1" name="Picture 9" descr="โยธาไทย">
          <a:hlinkClick r:id="rId3"/>
        </xdr:cNvPr>
        <xdr:cNvPicPr preferRelativeResize="1">
          <a:picLocks noChangeAspect="1"/>
        </xdr:cNvPicPr>
      </xdr:nvPicPr>
      <xdr:blipFill>
        <a:blip r:embed="rId1"/>
        <a:srcRect r="57278"/>
        <a:stretch>
          <a:fillRect/>
        </a:stretch>
      </xdr:blipFill>
      <xdr:spPr>
        <a:xfrm>
          <a:off x="1685925" y="43815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athai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6.00390625" style="373" customWidth="1"/>
    <col min="2" max="13" width="9.140625" style="373" customWidth="1"/>
    <col min="14" max="14" width="9.421875" style="373" customWidth="1"/>
    <col min="15" max="16384" width="9.140625" style="373" customWidth="1"/>
  </cols>
  <sheetData>
    <row r="1" ht="32.25" customHeight="1">
      <c r="B1" s="372" t="s">
        <v>87</v>
      </c>
    </row>
    <row r="2" ht="23.25">
      <c r="B2" s="373" t="s">
        <v>89</v>
      </c>
    </row>
    <row r="3" ht="23.25">
      <c r="B3" s="373" t="s">
        <v>88</v>
      </c>
    </row>
    <row r="4" ht="23.25">
      <c r="B4" s="373" t="s">
        <v>90</v>
      </c>
    </row>
    <row r="5" ht="23.25">
      <c r="B5" s="373" t="s">
        <v>91</v>
      </c>
    </row>
    <row r="6" ht="23.25">
      <c r="B6" s="373" t="s">
        <v>92</v>
      </c>
    </row>
    <row r="7" ht="23.25">
      <c r="B7" s="373" t="s">
        <v>130</v>
      </c>
    </row>
    <row r="8" ht="23.25">
      <c r="B8" s="374" t="s">
        <v>166</v>
      </c>
    </row>
    <row r="9" ht="23.25">
      <c r="B9" s="373" t="s">
        <v>94</v>
      </c>
    </row>
    <row r="10" ht="23.25">
      <c r="B10" s="373" t="s">
        <v>151</v>
      </c>
    </row>
    <row r="11" ht="23.25">
      <c r="B11" s="373" t="s">
        <v>152</v>
      </c>
    </row>
    <row r="12" ht="23.25">
      <c r="B12" s="373" t="s">
        <v>153</v>
      </c>
    </row>
    <row r="13" spans="2:8" ht="23.25">
      <c r="B13" s="375" t="s">
        <v>18</v>
      </c>
      <c r="C13" s="375"/>
      <c r="D13" s="375" t="s">
        <v>77</v>
      </c>
      <c r="E13" s="375"/>
      <c r="F13" s="376"/>
      <c r="G13" s="377"/>
      <c r="H13" s="378"/>
    </row>
    <row r="14" spans="2:8" ht="23.25">
      <c r="B14" s="379"/>
      <c r="C14" s="380"/>
      <c r="D14" s="375" t="s">
        <v>78</v>
      </c>
      <c r="E14" s="379"/>
      <c r="F14" s="376"/>
      <c r="G14" s="377"/>
      <c r="H14" s="378"/>
    </row>
  </sheetData>
  <sheetProtection/>
  <printOptions/>
  <pageMargins left="0.3937007874015748" right="0" top="0.5511811023622047" bottom="0.5511811023622047" header="0.31496062992125984" footer="0.31496062992125984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zoomScalePageLayoutView="0" workbookViewId="0" topLeftCell="A1">
      <selection activeCell="S31" sqref="S31"/>
    </sheetView>
  </sheetViews>
  <sheetFormatPr defaultColWidth="9.140625" defaultRowHeight="12.75"/>
  <cols>
    <col min="1" max="1" width="7.8515625" style="279" customWidth="1"/>
    <col min="2" max="2" width="1.28515625" style="279" customWidth="1"/>
    <col min="3" max="3" width="4.140625" style="279" customWidth="1"/>
    <col min="4" max="4" width="7.28125" style="279" customWidth="1"/>
    <col min="5" max="5" width="27.7109375" style="279" customWidth="1"/>
    <col min="6" max="6" width="9.28125" style="279" customWidth="1"/>
    <col min="7" max="7" width="3.28125" style="279" customWidth="1"/>
    <col min="8" max="8" width="3.8515625" style="334" customWidth="1"/>
    <col min="9" max="9" width="8.421875" style="334" customWidth="1"/>
    <col min="10" max="10" width="5.8515625" style="334" customWidth="1"/>
    <col min="11" max="11" width="18.57421875" style="279" customWidth="1"/>
    <col min="12" max="12" width="3.28125" style="279" customWidth="1"/>
    <col min="13" max="16384" width="9.140625" style="279" customWidth="1"/>
  </cols>
  <sheetData>
    <row r="1" spans="1:11" ht="22.5">
      <c r="A1" s="525" t="s">
        <v>150</v>
      </c>
      <c r="B1" s="525"/>
      <c r="C1" s="525"/>
      <c r="D1" s="525"/>
      <c r="E1" s="525"/>
      <c r="F1" s="525"/>
      <c r="G1" s="525"/>
      <c r="H1" s="525"/>
      <c r="I1" s="525"/>
      <c r="J1" s="525"/>
      <c r="K1" s="335" t="s">
        <v>93</v>
      </c>
    </row>
    <row r="2" spans="1:11" ht="21">
      <c r="A2" s="508" t="s">
        <v>68</v>
      </c>
      <c r="B2" s="508"/>
      <c r="C2" s="508"/>
      <c r="D2" s="509"/>
      <c r="E2" s="509"/>
      <c r="F2" s="509"/>
      <c r="G2" s="509"/>
      <c r="H2" s="509"/>
      <c r="I2" s="509"/>
      <c r="J2" s="509"/>
      <c r="K2" s="509"/>
    </row>
    <row r="3" spans="1:11" ht="21">
      <c r="A3" s="488" t="s">
        <v>0</v>
      </c>
      <c r="B3" s="488"/>
      <c r="C3" s="488"/>
      <c r="D3" s="264" t="str">
        <f>+'ปร.5สามหน้า'!E3</f>
        <v>โรงเรียน....................................</v>
      </c>
      <c r="E3" s="264"/>
      <c r="H3" s="336" t="s">
        <v>149</v>
      </c>
      <c r="I3" s="489"/>
      <c r="J3" s="489"/>
      <c r="K3" s="489"/>
    </row>
    <row r="4" spans="1:11" ht="21">
      <c r="A4" s="488" t="s">
        <v>1</v>
      </c>
      <c r="B4" s="488"/>
      <c r="C4" s="287"/>
      <c r="D4" s="366" t="str">
        <f>+'ปร.5สามหน้า'!E4</f>
        <v>สพป.ขอนแก่น เขต 1</v>
      </c>
      <c r="E4" s="287"/>
      <c r="F4" s="287"/>
      <c r="G4" s="287"/>
      <c r="H4" s="287"/>
      <c r="I4" s="287"/>
      <c r="J4" s="287"/>
      <c r="K4" s="287"/>
    </row>
    <row r="5" spans="1:11" ht="21">
      <c r="A5" s="489" t="s">
        <v>70</v>
      </c>
      <c r="B5" s="489"/>
      <c r="C5" s="489"/>
      <c r="D5" s="489"/>
      <c r="E5" s="489"/>
      <c r="F5" s="337"/>
      <c r="G5" s="489" t="s">
        <v>11</v>
      </c>
      <c r="H5" s="489"/>
      <c r="I5" s="532"/>
      <c r="J5" s="532"/>
      <c r="K5" s="338" t="s">
        <v>12</v>
      </c>
    </row>
    <row r="6" spans="1:11" ht="21">
      <c r="A6" s="489" t="s">
        <v>2</v>
      </c>
      <c r="B6" s="489"/>
      <c r="C6" s="489"/>
      <c r="D6" s="489"/>
      <c r="E6" s="339"/>
      <c r="F6" s="338"/>
      <c r="G6" s="489"/>
      <c r="H6" s="489"/>
      <c r="I6" s="489"/>
      <c r="J6" s="493"/>
      <c r="K6" s="493"/>
    </row>
    <row r="7" spans="1:11" ht="12" customHeight="1" thickBot="1">
      <c r="A7" s="536"/>
      <c r="B7" s="536"/>
      <c r="C7" s="536"/>
      <c r="D7" s="536"/>
      <c r="E7" s="536"/>
      <c r="F7" s="536"/>
      <c r="G7" s="536"/>
      <c r="H7" s="536"/>
      <c r="I7" s="536"/>
      <c r="J7" s="536"/>
      <c r="K7" s="536"/>
    </row>
    <row r="8" spans="1:11" ht="21.75" customHeight="1" thickTop="1">
      <c r="A8" s="537" t="s">
        <v>3</v>
      </c>
      <c r="B8" s="510" t="s">
        <v>4</v>
      </c>
      <c r="C8" s="511"/>
      <c r="D8" s="511"/>
      <c r="E8" s="511"/>
      <c r="F8" s="511"/>
      <c r="G8" s="512"/>
      <c r="H8" s="529" t="s">
        <v>21</v>
      </c>
      <c r="I8" s="530"/>
      <c r="J8" s="531"/>
      <c r="K8" s="537" t="s">
        <v>5</v>
      </c>
    </row>
    <row r="9" spans="1:11" ht="21.75" customHeight="1" thickBot="1">
      <c r="A9" s="538"/>
      <c r="B9" s="513"/>
      <c r="C9" s="514"/>
      <c r="D9" s="514"/>
      <c r="E9" s="514"/>
      <c r="F9" s="514"/>
      <c r="G9" s="515"/>
      <c r="H9" s="533" t="s">
        <v>22</v>
      </c>
      <c r="I9" s="534"/>
      <c r="J9" s="535"/>
      <c r="K9" s="538"/>
    </row>
    <row r="10" spans="1:11" ht="21.75" thickTop="1">
      <c r="A10" s="297"/>
      <c r="B10" s="553" t="s">
        <v>6</v>
      </c>
      <c r="C10" s="554"/>
      <c r="D10" s="554"/>
      <c r="E10" s="554"/>
      <c r="F10" s="554"/>
      <c r="G10" s="555"/>
      <c r="H10" s="526"/>
      <c r="I10" s="527"/>
      <c r="J10" s="528"/>
      <c r="K10" s="297"/>
    </row>
    <row r="11" spans="1:11" ht="21">
      <c r="A11" s="340">
        <f>A10+1</f>
        <v>1</v>
      </c>
      <c r="B11" s="490" t="s">
        <v>86</v>
      </c>
      <c r="C11" s="489"/>
      <c r="D11" s="489"/>
      <c r="E11" s="489"/>
      <c r="F11" s="489"/>
      <c r="G11" s="491"/>
      <c r="H11" s="544">
        <f>+'ปร.5สามหน้า'!K19</f>
        <v>0</v>
      </c>
      <c r="I11" s="545"/>
      <c r="J11" s="546"/>
      <c r="K11" s="301"/>
    </row>
    <row r="12" spans="1:11" ht="21">
      <c r="A12" s="340"/>
      <c r="B12" s="490"/>
      <c r="C12" s="489"/>
      <c r="D12" s="489"/>
      <c r="E12" s="489"/>
      <c r="F12" s="489"/>
      <c r="G12" s="491"/>
      <c r="H12" s="544"/>
      <c r="I12" s="545"/>
      <c r="J12" s="546"/>
      <c r="K12" s="301"/>
    </row>
    <row r="13" spans="1:11" ht="21">
      <c r="A13" s="340"/>
      <c r="B13" s="490"/>
      <c r="C13" s="489"/>
      <c r="D13" s="489"/>
      <c r="E13" s="489"/>
      <c r="F13" s="489"/>
      <c r="G13" s="491"/>
      <c r="H13" s="544"/>
      <c r="I13" s="545"/>
      <c r="J13" s="546"/>
      <c r="K13" s="301"/>
    </row>
    <row r="14" spans="1:11" ht="21">
      <c r="A14" s="298"/>
      <c r="B14" s="542"/>
      <c r="C14" s="532"/>
      <c r="D14" s="532"/>
      <c r="E14" s="532"/>
      <c r="F14" s="532"/>
      <c r="G14" s="543"/>
      <c r="H14" s="544"/>
      <c r="I14" s="545"/>
      <c r="J14" s="546"/>
      <c r="K14" s="301"/>
    </row>
    <row r="15" spans="1:11" ht="21">
      <c r="A15" s="298"/>
      <c r="B15" s="542"/>
      <c r="C15" s="532"/>
      <c r="D15" s="532"/>
      <c r="E15" s="532"/>
      <c r="F15" s="532"/>
      <c r="G15" s="543"/>
      <c r="H15" s="544"/>
      <c r="I15" s="545"/>
      <c r="J15" s="546"/>
      <c r="K15" s="301"/>
    </row>
    <row r="16" spans="1:11" ht="21">
      <c r="A16" s="298"/>
      <c r="B16" s="542"/>
      <c r="C16" s="532"/>
      <c r="D16" s="532"/>
      <c r="E16" s="532"/>
      <c r="F16" s="532"/>
      <c r="G16" s="543"/>
      <c r="H16" s="544"/>
      <c r="I16" s="545"/>
      <c r="J16" s="546"/>
      <c r="K16" s="301"/>
    </row>
    <row r="17" spans="1:11" ht="21">
      <c r="A17" s="298"/>
      <c r="B17" s="542"/>
      <c r="C17" s="532"/>
      <c r="D17" s="532"/>
      <c r="E17" s="532"/>
      <c r="F17" s="532"/>
      <c r="G17" s="543"/>
      <c r="H17" s="544"/>
      <c r="I17" s="545"/>
      <c r="J17" s="546"/>
      <c r="K17" s="301"/>
    </row>
    <row r="18" spans="1:11" ht="21">
      <c r="A18" s="298"/>
      <c r="B18" s="542"/>
      <c r="C18" s="532"/>
      <c r="D18" s="532"/>
      <c r="E18" s="532"/>
      <c r="F18" s="532"/>
      <c r="G18" s="543"/>
      <c r="H18" s="544"/>
      <c r="I18" s="545"/>
      <c r="J18" s="546"/>
      <c r="K18" s="301"/>
    </row>
    <row r="19" spans="1:11" ht="21.75" thickBot="1">
      <c r="A19" s="341"/>
      <c r="B19" s="547"/>
      <c r="C19" s="548"/>
      <c r="D19" s="548"/>
      <c r="E19" s="548"/>
      <c r="F19" s="548"/>
      <c r="G19" s="549"/>
      <c r="H19" s="550"/>
      <c r="I19" s="551"/>
      <c r="J19" s="552"/>
      <c r="K19" s="342"/>
    </row>
    <row r="20" spans="1:11" ht="22.5" thickBot="1" thickTop="1">
      <c r="A20" s="524" t="s">
        <v>6</v>
      </c>
      <c r="B20" s="516" t="s">
        <v>8</v>
      </c>
      <c r="C20" s="517"/>
      <c r="D20" s="517"/>
      <c r="E20" s="517"/>
      <c r="F20" s="517"/>
      <c r="G20" s="518"/>
      <c r="H20" s="539">
        <f>SUM(H11:H19)</f>
        <v>0</v>
      </c>
      <c r="I20" s="540"/>
      <c r="J20" s="541"/>
      <c r="K20" s="343" t="s">
        <v>9</v>
      </c>
    </row>
    <row r="21" spans="1:11" ht="22.5" thickBot="1" thickTop="1">
      <c r="A21" s="483"/>
      <c r="B21" s="498" t="str">
        <f>"("&amp;_xlfn.BAHTTEXT(H20)&amp;")"</f>
        <v>(ศูนย์บาทถ้วน)</v>
      </c>
      <c r="C21" s="499"/>
      <c r="D21" s="499"/>
      <c r="E21" s="499"/>
      <c r="F21" s="499"/>
      <c r="G21" s="499"/>
      <c r="H21" s="499"/>
      <c r="I21" s="499"/>
      <c r="J21" s="499"/>
      <c r="K21" s="344"/>
    </row>
    <row r="22" spans="2:11" s="345" customFormat="1" ht="21.75" thickTop="1">
      <c r="B22" s="523"/>
      <c r="C22" s="523"/>
      <c r="D22" s="523"/>
      <c r="E22" s="473"/>
      <c r="F22" s="473"/>
      <c r="G22" s="324"/>
      <c r="H22" s="346"/>
      <c r="I22" s="346"/>
      <c r="J22" s="346"/>
      <c r="K22" s="346"/>
    </row>
    <row r="23" spans="1:13" s="345" customFormat="1" ht="21">
      <c r="A23" s="500" t="s">
        <v>71</v>
      </c>
      <c r="B23" s="500"/>
      <c r="C23" s="500"/>
      <c r="D23" s="500"/>
      <c r="E23" s="480" t="s">
        <v>72</v>
      </c>
      <c r="F23" s="480"/>
      <c r="G23" s="480"/>
      <c r="H23" s="480"/>
      <c r="I23" s="347"/>
      <c r="J23" s="347"/>
      <c r="K23" s="325"/>
      <c r="L23" s="348"/>
      <c r="M23" s="349"/>
    </row>
    <row r="24" spans="1:13" ht="30" customHeight="1">
      <c r="A24" s="349"/>
      <c r="B24" s="523"/>
      <c r="C24" s="523"/>
      <c r="D24" s="523"/>
      <c r="E24" s="522" t="s">
        <v>73</v>
      </c>
      <c r="F24" s="522"/>
      <c r="G24" s="522"/>
      <c r="H24" s="522"/>
      <c r="I24" s="351"/>
      <c r="J24" s="351"/>
      <c r="K24" s="325"/>
      <c r="L24" s="351"/>
      <c r="M24" s="325"/>
    </row>
    <row r="25" spans="1:13" ht="21">
      <c r="A25" s="500" t="s">
        <v>74</v>
      </c>
      <c r="B25" s="500"/>
      <c r="C25" s="500"/>
      <c r="D25" s="500"/>
      <c r="E25" s="480" t="s">
        <v>72</v>
      </c>
      <c r="F25" s="480"/>
      <c r="G25" s="521" t="s">
        <v>164</v>
      </c>
      <c r="H25" s="521"/>
      <c r="I25" s="521"/>
      <c r="J25" s="521"/>
      <c r="K25" s="521"/>
      <c r="L25" s="351"/>
      <c r="M25" s="325"/>
    </row>
    <row r="26" spans="1:13" ht="21">
      <c r="A26" s="325"/>
      <c r="B26" s="506"/>
      <c r="C26" s="506"/>
      <c r="D26" s="506"/>
      <c r="E26" s="522" t="s">
        <v>73</v>
      </c>
      <c r="F26" s="522"/>
      <c r="G26" s="347"/>
      <c r="H26" s="325"/>
      <c r="I26" s="351"/>
      <c r="J26" s="351"/>
      <c r="K26" s="325"/>
      <c r="L26" s="351"/>
      <c r="M26" s="325"/>
    </row>
    <row r="27" spans="1:13" ht="30" customHeight="1">
      <c r="A27" s="500" t="s">
        <v>74</v>
      </c>
      <c r="B27" s="500"/>
      <c r="C27" s="500"/>
      <c r="D27" s="500"/>
      <c r="E27" s="480" t="s">
        <v>72</v>
      </c>
      <c r="F27" s="480"/>
      <c r="G27" s="521" t="s">
        <v>157</v>
      </c>
      <c r="H27" s="521"/>
      <c r="I27" s="521"/>
      <c r="J27" s="521"/>
      <c r="K27" s="521"/>
      <c r="L27" s="351"/>
      <c r="M27" s="325"/>
    </row>
    <row r="28" spans="1:13" ht="21">
      <c r="A28" s="325"/>
      <c r="B28" s="506"/>
      <c r="C28" s="506"/>
      <c r="D28" s="506"/>
      <c r="E28" s="522" t="s">
        <v>161</v>
      </c>
      <c r="F28" s="522"/>
      <c r="G28" s="521" t="s">
        <v>158</v>
      </c>
      <c r="H28" s="521"/>
      <c r="I28" s="521"/>
      <c r="J28" s="521"/>
      <c r="K28" s="521"/>
      <c r="L28" s="351"/>
      <c r="M28" s="325"/>
    </row>
    <row r="29" spans="1:13" ht="30" customHeight="1">
      <c r="A29" s="500" t="s">
        <v>76</v>
      </c>
      <c r="B29" s="500"/>
      <c r="C29" s="500"/>
      <c r="D29" s="500"/>
      <c r="E29" s="480" t="s">
        <v>72</v>
      </c>
      <c r="F29" s="480"/>
      <c r="G29" s="521" t="s">
        <v>167</v>
      </c>
      <c r="H29" s="521"/>
      <c r="I29" s="521"/>
      <c r="J29" s="521"/>
      <c r="K29" s="521"/>
      <c r="L29" s="351"/>
      <c r="M29" s="325"/>
    </row>
    <row r="30" spans="1:13" ht="21">
      <c r="A30" s="325"/>
      <c r="B30" s="506"/>
      <c r="C30" s="506"/>
      <c r="D30" s="506"/>
      <c r="E30" s="522" t="s">
        <v>155</v>
      </c>
      <c r="F30" s="522"/>
      <c r="G30" s="521" t="s">
        <v>158</v>
      </c>
      <c r="H30" s="521"/>
      <c r="I30" s="521"/>
      <c r="J30" s="521"/>
      <c r="K30" s="521"/>
      <c r="L30" s="351"/>
      <c r="M30" s="325"/>
    </row>
    <row r="31" spans="2:11" ht="37.5" customHeight="1">
      <c r="B31" s="506"/>
      <c r="C31" s="506"/>
      <c r="D31" s="506"/>
      <c r="E31" s="522"/>
      <c r="F31" s="522"/>
      <c r="G31" s="350"/>
      <c r="H31" s="347"/>
      <c r="I31" s="347"/>
      <c r="J31" s="347"/>
      <c r="K31" s="325"/>
    </row>
    <row r="32" spans="1:11" ht="30" customHeight="1">
      <c r="A32" s="507"/>
      <c r="B32" s="507"/>
      <c r="C32" s="507"/>
      <c r="D32" s="507"/>
      <c r="E32" s="507"/>
      <c r="F32" s="507"/>
      <c r="G32" s="507"/>
      <c r="H32" s="507"/>
      <c r="I32" s="507"/>
      <c r="J32" s="507"/>
      <c r="K32" s="507"/>
    </row>
    <row r="33" spans="2:11" ht="21">
      <c r="B33" s="500"/>
      <c r="C33" s="500"/>
      <c r="D33" s="500"/>
      <c r="E33" s="500"/>
      <c r="F33" s="500"/>
      <c r="G33" s="500"/>
      <c r="H33" s="500"/>
      <c r="I33" s="500"/>
      <c r="J33" s="500"/>
      <c r="K33" s="500"/>
    </row>
  </sheetData>
  <sheetProtection/>
  <mergeCells count="71">
    <mergeCell ref="G28:K28"/>
    <mergeCell ref="G30:K30"/>
    <mergeCell ref="G25:K25"/>
    <mergeCell ref="G27:K27"/>
    <mergeCell ref="G29:K29"/>
    <mergeCell ref="A3:C3"/>
    <mergeCell ref="I3:K3"/>
    <mergeCell ref="A6:D6"/>
    <mergeCell ref="G6:I6"/>
    <mergeCell ref="J6:K6"/>
    <mergeCell ref="A1:J1"/>
    <mergeCell ref="A4:B4"/>
    <mergeCell ref="A2:C2"/>
    <mergeCell ref="D2:K2"/>
    <mergeCell ref="A5:E5"/>
    <mergeCell ref="G5:H5"/>
    <mergeCell ref="I5:J5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G24:H24"/>
    <mergeCell ref="A25:D25"/>
    <mergeCell ref="E25:F25"/>
    <mergeCell ref="B26:D26"/>
    <mergeCell ref="E26:F26"/>
    <mergeCell ref="B22:D22"/>
    <mergeCell ref="E22:F22"/>
    <mergeCell ref="A23:D23"/>
    <mergeCell ref="E23:F23"/>
    <mergeCell ref="G23:H23"/>
    <mergeCell ref="A27:D27"/>
    <mergeCell ref="E27:F27"/>
    <mergeCell ref="B28:D28"/>
    <mergeCell ref="E28:F28"/>
    <mergeCell ref="B24:D24"/>
    <mergeCell ref="E24:F24"/>
    <mergeCell ref="B31:D31"/>
    <mergeCell ref="E31:F31"/>
    <mergeCell ref="A32:K32"/>
    <mergeCell ref="B33:K33"/>
    <mergeCell ref="A29:D29"/>
    <mergeCell ref="E29:F29"/>
    <mergeCell ref="B30:D30"/>
    <mergeCell ref="E30:F30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6.57421875" style="331" customWidth="1"/>
    <col min="2" max="2" width="5.28125" style="331" customWidth="1"/>
    <col min="3" max="3" width="2.28125" style="94" customWidth="1"/>
    <col min="4" max="4" width="6.8515625" style="94" customWidth="1"/>
    <col min="5" max="5" width="30.8515625" style="94" customWidth="1"/>
    <col min="6" max="6" width="7.00390625" style="333" bestFit="1" customWidth="1"/>
    <col min="7" max="7" width="6.8515625" style="94" customWidth="1"/>
    <col min="8" max="8" width="11.28125" style="361" customWidth="1"/>
    <col min="9" max="9" width="13.7109375" style="361" customWidth="1"/>
    <col min="10" max="10" width="10.421875" style="362" customWidth="1"/>
    <col min="11" max="11" width="11.28125" style="361" customWidth="1"/>
    <col min="12" max="12" width="13.140625" style="361" customWidth="1"/>
    <col min="13" max="13" width="8.00390625" style="94" customWidth="1"/>
    <col min="14" max="16384" width="9.140625" style="94" customWidth="1"/>
  </cols>
  <sheetData>
    <row r="1" spans="1:14" ht="21">
      <c r="A1" s="566" t="s">
        <v>26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352" t="s">
        <v>95</v>
      </c>
      <c r="M1" s="352"/>
      <c r="N1" s="367"/>
    </row>
    <row r="2" spans="1:13" ht="18.75" customHeight="1">
      <c r="A2" s="131" t="s">
        <v>80</v>
      </c>
      <c r="B2" s="131"/>
      <c r="C2" s="126"/>
      <c r="D2" s="126"/>
      <c r="E2" s="126" t="s">
        <v>102</v>
      </c>
      <c r="F2" s="122"/>
      <c r="G2" s="123"/>
      <c r="H2" s="124"/>
      <c r="I2" s="127"/>
      <c r="J2" s="126"/>
      <c r="K2" s="126"/>
      <c r="L2" s="126"/>
      <c r="M2" s="126"/>
    </row>
    <row r="3" spans="1:13" s="353" customFormat="1" ht="18.75" customHeight="1">
      <c r="A3" s="569" t="s">
        <v>0</v>
      </c>
      <c r="B3" s="569"/>
      <c r="C3" s="569"/>
      <c r="D3" s="126" t="s">
        <v>103</v>
      </c>
      <c r="E3" s="126"/>
      <c r="F3" s="126"/>
      <c r="G3" s="126"/>
      <c r="H3" s="126"/>
      <c r="I3" s="128" t="s">
        <v>96</v>
      </c>
      <c r="J3" s="129" t="s">
        <v>158</v>
      </c>
      <c r="K3" s="129"/>
      <c r="L3" s="129"/>
      <c r="M3" s="129"/>
    </row>
    <row r="4" spans="1:13" s="354" customFormat="1" ht="18.75" customHeight="1" thickBot="1">
      <c r="A4" s="569" t="s">
        <v>7</v>
      </c>
      <c r="B4" s="569"/>
      <c r="C4" s="569"/>
      <c r="D4" s="588" t="s">
        <v>104</v>
      </c>
      <c r="E4" s="588"/>
      <c r="F4" s="588"/>
      <c r="G4" s="588"/>
      <c r="H4" s="588"/>
      <c r="I4" s="589" t="s">
        <v>2</v>
      </c>
      <c r="J4" s="589"/>
      <c r="K4" s="130" t="s">
        <v>105</v>
      </c>
      <c r="L4" s="130"/>
      <c r="M4" s="130"/>
    </row>
    <row r="5" spans="1:13" ht="19.5" thickTop="1">
      <c r="A5" s="580" t="s">
        <v>3</v>
      </c>
      <c r="B5" s="572" t="s">
        <v>4</v>
      </c>
      <c r="C5" s="573"/>
      <c r="D5" s="573"/>
      <c r="E5" s="573"/>
      <c r="F5" s="576" t="s">
        <v>11</v>
      </c>
      <c r="G5" s="578" t="s">
        <v>13</v>
      </c>
      <c r="H5" s="567" t="s">
        <v>19</v>
      </c>
      <c r="I5" s="568"/>
      <c r="J5" s="567" t="s">
        <v>15</v>
      </c>
      <c r="K5" s="568"/>
      <c r="L5" s="570" t="s">
        <v>17</v>
      </c>
      <c r="M5" s="580" t="s">
        <v>5</v>
      </c>
    </row>
    <row r="6" spans="1:13" ht="18.75" customHeight="1" thickBot="1">
      <c r="A6" s="581"/>
      <c r="B6" s="574"/>
      <c r="C6" s="575"/>
      <c r="D6" s="575"/>
      <c r="E6" s="575"/>
      <c r="F6" s="577"/>
      <c r="G6" s="579"/>
      <c r="H6" s="95" t="s">
        <v>27</v>
      </c>
      <c r="I6" s="95" t="s">
        <v>16</v>
      </c>
      <c r="J6" s="95" t="s">
        <v>27</v>
      </c>
      <c r="K6" s="95" t="s">
        <v>16</v>
      </c>
      <c r="L6" s="571"/>
      <c r="M6" s="581"/>
    </row>
    <row r="7" spans="1:13" ht="18.75" customHeight="1" thickTop="1">
      <c r="A7" s="96"/>
      <c r="B7" s="596"/>
      <c r="C7" s="597"/>
      <c r="D7" s="597"/>
      <c r="E7" s="598"/>
      <c r="F7" s="97">
        <v>11</v>
      </c>
      <c r="G7" s="98"/>
      <c r="H7" s="99">
        <v>12</v>
      </c>
      <c r="I7" s="100">
        <f aca="true" t="shared" si="0" ref="I7:I21">SUM(H7)*$F7</f>
        <v>132</v>
      </c>
      <c r="J7" s="101">
        <v>13</v>
      </c>
      <c r="K7" s="100">
        <f>SUM(J7)*$F7</f>
        <v>143</v>
      </c>
      <c r="L7" s="102">
        <f>SUM(,I7,K7)</f>
        <v>275</v>
      </c>
      <c r="M7" s="98"/>
    </row>
    <row r="8" spans="1:13" ht="18.75" customHeight="1">
      <c r="A8" s="96"/>
      <c r="B8" s="610"/>
      <c r="C8" s="611"/>
      <c r="D8" s="611"/>
      <c r="E8" s="612"/>
      <c r="F8" s="97">
        <v>14</v>
      </c>
      <c r="G8" s="98"/>
      <c r="H8" s="99">
        <v>15</v>
      </c>
      <c r="I8" s="100">
        <f t="shared" si="0"/>
        <v>210</v>
      </c>
      <c r="J8" s="101">
        <v>16</v>
      </c>
      <c r="K8" s="100">
        <f aca="true" t="shared" si="1" ref="K8:K21">SUM(J8)*$F8</f>
        <v>224</v>
      </c>
      <c r="L8" s="102">
        <f aca="true" t="shared" si="2" ref="L8:L21">SUM(,I8,K8)</f>
        <v>434</v>
      </c>
      <c r="M8" s="98"/>
    </row>
    <row r="9" spans="1:13" ht="18.75" customHeight="1">
      <c r="A9" s="106"/>
      <c r="B9" s="613"/>
      <c r="C9" s="614"/>
      <c r="D9" s="614"/>
      <c r="E9" s="615"/>
      <c r="F9" s="107"/>
      <c r="G9" s="108"/>
      <c r="H9" s="109"/>
      <c r="I9" s="100">
        <f t="shared" si="0"/>
        <v>0</v>
      </c>
      <c r="J9" s="109"/>
      <c r="K9" s="100">
        <f t="shared" si="1"/>
        <v>0</v>
      </c>
      <c r="L9" s="102">
        <f t="shared" si="2"/>
        <v>0</v>
      </c>
      <c r="M9" s="108"/>
    </row>
    <row r="10" spans="1:13" ht="18.75" customHeight="1">
      <c r="A10" s="106"/>
      <c r="B10" s="613"/>
      <c r="C10" s="614"/>
      <c r="D10" s="614"/>
      <c r="E10" s="615"/>
      <c r="F10" s="107"/>
      <c r="G10" s="108"/>
      <c r="H10" s="109"/>
      <c r="I10" s="100">
        <f t="shared" si="0"/>
        <v>0</v>
      </c>
      <c r="J10" s="109"/>
      <c r="K10" s="100">
        <f t="shared" si="1"/>
        <v>0</v>
      </c>
      <c r="L10" s="102">
        <f t="shared" si="2"/>
        <v>0</v>
      </c>
      <c r="M10" s="108"/>
    </row>
    <row r="11" spans="1:13" ht="18.75" customHeight="1">
      <c r="A11" s="106"/>
      <c r="B11" s="613"/>
      <c r="C11" s="614"/>
      <c r="D11" s="614"/>
      <c r="E11" s="615"/>
      <c r="F11" s="107"/>
      <c r="G11" s="108"/>
      <c r="H11" s="109"/>
      <c r="I11" s="100">
        <f t="shared" si="0"/>
        <v>0</v>
      </c>
      <c r="J11" s="109"/>
      <c r="K11" s="100">
        <f t="shared" si="1"/>
        <v>0</v>
      </c>
      <c r="L11" s="102">
        <f t="shared" si="2"/>
        <v>0</v>
      </c>
      <c r="M11" s="108"/>
    </row>
    <row r="12" spans="1:13" ht="18.75" customHeight="1">
      <c r="A12" s="106"/>
      <c r="B12" s="613"/>
      <c r="C12" s="614"/>
      <c r="D12" s="614"/>
      <c r="E12" s="615"/>
      <c r="F12" s="107"/>
      <c r="G12" s="108"/>
      <c r="H12" s="109"/>
      <c r="I12" s="100">
        <f t="shared" si="0"/>
        <v>0</v>
      </c>
      <c r="J12" s="109"/>
      <c r="K12" s="100">
        <f t="shared" si="1"/>
        <v>0</v>
      </c>
      <c r="L12" s="102">
        <f t="shared" si="2"/>
        <v>0</v>
      </c>
      <c r="M12" s="108"/>
    </row>
    <row r="13" spans="1:13" ht="18.75" customHeight="1">
      <c r="A13" s="106"/>
      <c r="B13" s="613"/>
      <c r="C13" s="614"/>
      <c r="D13" s="614"/>
      <c r="E13" s="615"/>
      <c r="F13" s="107"/>
      <c r="G13" s="108"/>
      <c r="H13" s="109"/>
      <c r="I13" s="100">
        <f t="shared" si="0"/>
        <v>0</v>
      </c>
      <c r="J13" s="109"/>
      <c r="K13" s="100">
        <f t="shared" si="1"/>
        <v>0</v>
      </c>
      <c r="L13" s="102">
        <f t="shared" si="2"/>
        <v>0</v>
      </c>
      <c r="M13" s="108"/>
    </row>
    <row r="14" spans="1:13" ht="18.75" customHeight="1">
      <c r="A14" s="106"/>
      <c r="B14" s="613"/>
      <c r="C14" s="614"/>
      <c r="D14" s="614"/>
      <c r="E14" s="615"/>
      <c r="F14" s="107"/>
      <c r="G14" s="108"/>
      <c r="H14" s="109"/>
      <c r="I14" s="100">
        <f t="shared" si="0"/>
        <v>0</v>
      </c>
      <c r="J14" s="109"/>
      <c r="K14" s="100">
        <f t="shared" si="1"/>
        <v>0</v>
      </c>
      <c r="L14" s="102">
        <f t="shared" si="2"/>
        <v>0</v>
      </c>
      <c r="M14" s="108"/>
    </row>
    <row r="15" spans="1:13" ht="18.75" customHeight="1">
      <c r="A15" s="106"/>
      <c r="B15" s="613"/>
      <c r="C15" s="614"/>
      <c r="D15" s="614"/>
      <c r="E15" s="615"/>
      <c r="F15" s="107"/>
      <c r="G15" s="108"/>
      <c r="H15" s="109"/>
      <c r="I15" s="100">
        <f t="shared" si="0"/>
        <v>0</v>
      </c>
      <c r="J15" s="109"/>
      <c r="K15" s="100">
        <f t="shared" si="1"/>
        <v>0</v>
      </c>
      <c r="L15" s="102">
        <f t="shared" si="2"/>
        <v>0</v>
      </c>
      <c r="M15" s="108"/>
    </row>
    <row r="16" spans="1:13" ht="18.75" customHeight="1">
      <c r="A16" s="110"/>
      <c r="B16" s="607"/>
      <c r="C16" s="608"/>
      <c r="D16" s="608"/>
      <c r="E16" s="609"/>
      <c r="F16" s="111"/>
      <c r="G16" s="112"/>
      <c r="H16" s="113"/>
      <c r="I16" s="100">
        <f t="shared" si="0"/>
        <v>0</v>
      </c>
      <c r="J16" s="114"/>
      <c r="K16" s="100">
        <f t="shared" si="1"/>
        <v>0</v>
      </c>
      <c r="L16" s="102">
        <f t="shared" si="2"/>
        <v>0</v>
      </c>
      <c r="M16" s="112"/>
    </row>
    <row r="17" spans="1:13" s="355" customFormat="1" ht="18.75" customHeight="1">
      <c r="A17" s="96"/>
      <c r="B17" s="610"/>
      <c r="C17" s="611"/>
      <c r="D17" s="611"/>
      <c r="E17" s="612"/>
      <c r="F17" s="97"/>
      <c r="G17" s="98"/>
      <c r="H17" s="99"/>
      <c r="I17" s="100">
        <f t="shared" si="0"/>
        <v>0</v>
      </c>
      <c r="J17" s="101"/>
      <c r="K17" s="100">
        <f t="shared" si="1"/>
        <v>0</v>
      </c>
      <c r="L17" s="102">
        <f t="shared" si="2"/>
        <v>0</v>
      </c>
      <c r="M17" s="98"/>
    </row>
    <row r="18" spans="1:13" s="355" customFormat="1" ht="18.75" customHeight="1">
      <c r="A18" s="96"/>
      <c r="B18" s="103"/>
      <c r="C18" s="104"/>
      <c r="D18" s="104"/>
      <c r="E18" s="105"/>
      <c r="F18" s="97"/>
      <c r="G18" s="98"/>
      <c r="H18" s="99"/>
      <c r="I18" s="100">
        <f>SUM(H18)*$F18</f>
        <v>0</v>
      </c>
      <c r="J18" s="101"/>
      <c r="K18" s="100">
        <f>SUM(J18)*$F18</f>
        <v>0</v>
      </c>
      <c r="L18" s="102">
        <f>SUM(,I18,K18)</f>
        <v>0</v>
      </c>
      <c r="M18" s="98"/>
    </row>
    <row r="19" spans="1:13" s="355" customFormat="1" ht="18.75" customHeight="1">
      <c r="A19" s="96"/>
      <c r="B19" s="103"/>
      <c r="C19" s="104"/>
      <c r="D19" s="104"/>
      <c r="E19" s="105"/>
      <c r="F19" s="97"/>
      <c r="G19" s="98"/>
      <c r="H19" s="99"/>
      <c r="I19" s="100">
        <f>SUM(H19)*$F19</f>
        <v>0</v>
      </c>
      <c r="J19" s="101"/>
      <c r="K19" s="100">
        <f>SUM(J19)*$F19</f>
        <v>0</v>
      </c>
      <c r="L19" s="102">
        <f>SUM(,I19,K19)</f>
        <v>0</v>
      </c>
      <c r="M19" s="98"/>
    </row>
    <row r="20" spans="1:13" ht="18.75" customHeight="1">
      <c r="A20" s="106"/>
      <c r="B20" s="613"/>
      <c r="C20" s="614"/>
      <c r="D20" s="614"/>
      <c r="E20" s="615"/>
      <c r="F20" s="107"/>
      <c r="G20" s="108"/>
      <c r="H20" s="109"/>
      <c r="I20" s="100">
        <f t="shared" si="0"/>
        <v>0</v>
      </c>
      <c r="J20" s="109"/>
      <c r="K20" s="100">
        <f t="shared" si="1"/>
        <v>0</v>
      </c>
      <c r="L20" s="102">
        <f t="shared" si="2"/>
        <v>0</v>
      </c>
      <c r="M20" s="108"/>
    </row>
    <row r="21" spans="1:13" ht="18.75" customHeight="1" thickBot="1">
      <c r="A21" s="115"/>
      <c r="B21" s="616"/>
      <c r="C21" s="617"/>
      <c r="D21" s="617"/>
      <c r="E21" s="618"/>
      <c r="F21" s="116"/>
      <c r="G21" s="117"/>
      <c r="H21" s="118"/>
      <c r="I21" s="100">
        <f t="shared" si="0"/>
        <v>0</v>
      </c>
      <c r="J21" s="118"/>
      <c r="K21" s="100">
        <f t="shared" si="1"/>
        <v>0</v>
      </c>
      <c r="L21" s="102">
        <f t="shared" si="2"/>
        <v>0</v>
      </c>
      <c r="M21" s="117"/>
    </row>
    <row r="22" spans="1:13" s="355" customFormat="1" ht="18.75" customHeight="1" thickBot="1" thickTop="1">
      <c r="A22" s="585" t="s">
        <v>14</v>
      </c>
      <c r="B22" s="586"/>
      <c r="C22" s="586"/>
      <c r="D22" s="586"/>
      <c r="E22" s="586"/>
      <c r="F22" s="586"/>
      <c r="G22" s="586"/>
      <c r="H22" s="587"/>
      <c r="I22" s="119">
        <f>SUM(I7:I21)</f>
        <v>342</v>
      </c>
      <c r="J22" s="119"/>
      <c r="K22" s="119">
        <f>SUM(K7:K21)</f>
        <v>367</v>
      </c>
      <c r="L22" s="119">
        <f>SUM(L7:L21)</f>
        <v>709</v>
      </c>
      <c r="M22" s="120"/>
    </row>
    <row r="23" spans="1:13" ht="18.75" customHeight="1" thickTop="1">
      <c r="A23" s="127"/>
      <c r="B23" s="127"/>
      <c r="C23" s="127"/>
      <c r="E23" s="127"/>
      <c r="F23" s="356"/>
      <c r="G23" s="356"/>
      <c r="H23" s="356"/>
      <c r="I23" s="357"/>
      <c r="J23" s="357"/>
      <c r="K23" s="357"/>
      <c r="L23" s="357"/>
      <c r="M23" s="356"/>
    </row>
    <row r="24" spans="1:13" ht="18.75" customHeight="1">
      <c r="A24" s="127"/>
      <c r="B24" s="127"/>
      <c r="C24" s="127"/>
      <c r="E24" s="624" t="s">
        <v>97</v>
      </c>
      <c r="F24" s="624"/>
      <c r="G24" s="624"/>
      <c r="H24" s="624"/>
      <c r="I24" s="624" t="s">
        <v>98</v>
      </c>
      <c r="J24" s="624"/>
      <c r="K24" s="624"/>
      <c r="L24" s="624"/>
      <c r="M24" s="356"/>
    </row>
    <row r="25" spans="1:13" ht="18.75" customHeight="1">
      <c r="A25" s="127"/>
      <c r="B25" s="127"/>
      <c r="C25" s="127"/>
      <c r="E25" s="624" t="s">
        <v>99</v>
      </c>
      <c r="F25" s="624"/>
      <c r="G25" s="624"/>
      <c r="H25" s="624"/>
      <c r="I25" s="624" t="s">
        <v>99</v>
      </c>
      <c r="J25" s="624"/>
      <c r="K25" s="624"/>
      <c r="L25" s="624"/>
      <c r="M25" s="356"/>
    </row>
    <row r="26" spans="1:13" s="355" customFormat="1" ht="18.75" customHeight="1">
      <c r="A26" s="127"/>
      <c r="B26" s="127"/>
      <c r="C26" s="127"/>
      <c r="D26" s="94"/>
      <c r="E26" s="121"/>
      <c r="F26" s="121"/>
      <c r="G26" s="121"/>
      <c r="H26" s="121"/>
      <c r="I26" s="624" t="s">
        <v>100</v>
      </c>
      <c r="J26" s="624"/>
      <c r="K26" s="624"/>
      <c r="L26" s="624"/>
      <c r="M26" s="356"/>
    </row>
    <row r="27" spans="1:13" ht="18.75" customHeight="1">
      <c r="A27" s="566" t="s">
        <v>26</v>
      </c>
      <c r="B27" s="566"/>
      <c r="C27" s="566"/>
      <c r="D27" s="566"/>
      <c r="E27" s="566"/>
      <c r="F27" s="566"/>
      <c r="G27" s="566"/>
      <c r="H27" s="566"/>
      <c r="I27" s="566"/>
      <c r="J27" s="566"/>
      <c r="K27" s="566"/>
      <c r="L27" s="352" t="s">
        <v>95</v>
      </c>
      <c r="M27" s="352"/>
    </row>
    <row r="28" spans="1:13" ht="18.75" customHeight="1">
      <c r="A28" s="131" t="s">
        <v>80</v>
      </c>
      <c r="B28" s="131"/>
      <c r="C28" s="126"/>
      <c r="D28" s="126"/>
      <c r="E28" s="126" t="str">
        <f>+E2</f>
        <v>อาคาร</v>
      </c>
      <c r="F28" s="122"/>
      <c r="G28" s="123"/>
      <c r="H28" s="124"/>
      <c r="I28" s="127"/>
      <c r="J28" s="126"/>
      <c r="K28" s="126"/>
      <c r="L28" s="126"/>
      <c r="M28" s="126"/>
    </row>
    <row r="29" spans="1:13" ht="18.75" customHeight="1" thickBot="1">
      <c r="A29" s="569" t="s">
        <v>0</v>
      </c>
      <c r="B29" s="569"/>
      <c r="C29" s="569"/>
      <c r="D29" s="126" t="str">
        <f>+D3</f>
        <v>โรงเรียน....................................</v>
      </c>
      <c r="E29" s="126"/>
      <c r="F29" s="126"/>
      <c r="G29" s="126"/>
      <c r="H29" s="126"/>
      <c r="I29" s="128" t="s">
        <v>96</v>
      </c>
      <c r="J29" s="129" t="str">
        <f>+J3</f>
        <v>สพป.ขอนแก่น เขต 1</v>
      </c>
      <c r="K29" s="129"/>
      <c r="L29" s="129"/>
      <c r="M29" s="129"/>
    </row>
    <row r="30" spans="1:13" ht="19.5" thickTop="1">
      <c r="A30" s="580" t="s">
        <v>3</v>
      </c>
      <c r="B30" s="572" t="s">
        <v>4</v>
      </c>
      <c r="C30" s="573"/>
      <c r="D30" s="573"/>
      <c r="E30" s="573"/>
      <c r="F30" s="576" t="s">
        <v>11</v>
      </c>
      <c r="G30" s="578" t="s">
        <v>13</v>
      </c>
      <c r="H30" s="567" t="s">
        <v>19</v>
      </c>
      <c r="I30" s="568"/>
      <c r="J30" s="567" t="s">
        <v>15</v>
      </c>
      <c r="K30" s="568"/>
      <c r="L30" s="570" t="s">
        <v>17</v>
      </c>
      <c r="M30" s="580" t="s">
        <v>5</v>
      </c>
    </row>
    <row r="31" spans="1:13" ht="18.75" customHeight="1" thickBot="1">
      <c r="A31" s="581"/>
      <c r="B31" s="574"/>
      <c r="C31" s="575"/>
      <c r="D31" s="575"/>
      <c r="E31" s="575"/>
      <c r="F31" s="577"/>
      <c r="G31" s="579"/>
      <c r="H31" s="95" t="s">
        <v>27</v>
      </c>
      <c r="I31" s="95" t="s">
        <v>16</v>
      </c>
      <c r="J31" s="95" t="s">
        <v>27</v>
      </c>
      <c r="K31" s="95" t="s">
        <v>16</v>
      </c>
      <c r="L31" s="571"/>
      <c r="M31" s="581"/>
    </row>
    <row r="32" spans="1:13" ht="18.75" customHeight="1" thickTop="1">
      <c r="A32" s="96"/>
      <c r="B32" s="596"/>
      <c r="C32" s="597"/>
      <c r="D32" s="597"/>
      <c r="E32" s="598"/>
      <c r="F32" s="97">
        <v>17</v>
      </c>
      <c r="G32" s="98"/>
      <c r="H32" s="99">
        <v>18</v>
      </c>
      <c r="I32" s="100">
        <f aca="true" t="shared" si="3" ref="I32:I46">SUM(H32)*$F32</f>
        <v>306</v>
      </c>
      <c r="J32" s="101">
        <v>19</v>
      </c>
      <c r="K32" s="100">
        <f aca="true" t="shared" si="4" ref="K32:K39">SUM(J32)*$F32</f>
        <v>323</v>
      </c>
      <c r="L32" s="102">
        <f aca="true" t="shared" si="5" ref="L32:L46">SUM(,I32,K32)</f>
        <v>629</v>
      </c>
      <c r="M32" s="98"/>
    </row>
    <row r="33" spans="1:13" ht="18.75" customHeight="1">
      <c r="A33" s="132"/>
      <c r="B33" s="458"/>
      <c r="C33" s="459"/>
      <c r="D33" s="459"/>
      <c r="E33" s="460"/>
      <c r="F33" s="107">
        <v>20</v>
      </c>
      <c r="G33" s="108"/>
      <c r="H33" s="109">
        <v>222</v>
      </c>
      <c r="I33" s="100">
        <f t="shared" si="3"/>
        <v>4440</v>
      </c>
      <c r="J33" s="133">
        <v>221</v>
      </c>
      <c r="K33" s="100">
        <f t="shared" si="4"/>
        <v>4420</v>
      </c>
      <c r="L33" s="102">
        <f t="shared" si="5"/>
        <v>8860</v>
      </c>
      <c r="M33" s="108"/>
    </row>
    <row r="34" spans="1:13" ht="18.75" customHeight="1">
      <c r="A34" s="134"/>
      <c r="B34" s="458"/>
      <c r="C34" s="459"/>
      <c r="D34" s="459"/>
      <c r="E34" s="460"/>
      <c r="F34" s="135"/>
      <c r="G34" s="136"/>
      <c r="H34" s="102"/>
      <c r="I34" s="100">
        <f t="shared" si="3"/>
        <v>0</v>
      </c>
      <c r="J34" s="137"/>
      <c r="K34" s="100">
        <f t="shared" si="4"/>
        <v>0</v>
      </c>
      <c r="L34" s="102">
        <f t="shared" si="5"/>
        <v>0</v>
      </c>
      <c r="M34" s="138"/>
    </row>
    <row r="35" spans="1:13" ht="18.75" customHeight="1">
      <c r="A35" s="132"/>
      <c r="B35" s="599"/>
      <c r="C35" s="600"/>
      <c r="D35" s="600"/>
      <c r="E35" s="601"/>
      <c r="F35" s="135"/>
      <c r="G35" s="136"/>
      <c r="H35" s="102"/>
      <c r="I35" s="139">
        <f t="shared" si="3"/>
        <v>0</v>
      </c>
      <c r="J35" s="137"/>
      <c r="K35" s="139">
        <f t="shared" si="4"/>
        <v>0</v>
      </c>
      <c r="L35" s="140">
        <f t="shared" si="5"/>
        <v>0</v>
      </c>
      <c r="M35" s="138"/>
    </row>
    <row r="36" spans="1:13" ht="18.75" customHeight="1">
      <c r="A36" s="141"/>
      <c r="B36" s="142"/>
      <c r="C36" s="143"/>
      <c r="D36" s="462"/>
      <c r="E36" s="463"/>
      <c r="F36" s="135"/>
      <c r="G36" s="136"/>
      <c r="H36" s="102"/>
      <c r="I36" s="100">
        <f t="shared" si="3"/>
        <v>0</v>
      </c>
      <c r="J36" s="146"/>
      <c r="K36" s="100">
        <f t="shared" si="4"/>
        <v>0</v>
      </c>
      <c r="L36" s="102">
        <f t="shared" si="5"/>
        <v>0</v>
      </c>
      <c r="M36" s="147"/>
    </row>
    <row r="37" spans="1:13" ht="18.75" customHeight="1">
      <c r="A37" s="141"/>
      <c r="B37" s="142"/>
      <c r="C37" s="143"/>
      <c r="D37" s="462"/>
      <c r="E37" s="463"/>
      <c r="F37" s="148"/>
      <c r="G37" s="136"/>
      <c r="H37" s="102"/>
      <c r="I37" s="139">
        <f t="shared" si="3"/>
        <v>0</v>
      </c>
      <c r="J37" s="146"/>
      <c r="K37" s="100">
        <f t="shared" si="4"/>
        <v>0</v>
      </c>
      <c r="L37" s="140">
        <f t="shared" si="5"/>
        <v>0</v>
      </c>
      <c r="M37" s="147"/>
    </row>
    <row r="38" spans="1:13" ht="18.75" customHeight="1">
      <c r="A38" s="141"/>
      <c r="B38" s="142"/>
      <c r="C38" s="143"/>
      <c r="D38" s="462"/>
      <c r="E38" s="463"/>
      <c r="F38" s="148"/>
      <c r="G38" s="136"/>
      <c r="H38" s="102"/>
      <c r="I38" s="100">
        <f t="shared" si="3"/>
        <v>0</v>
      </c>
      <c r="J38" s="146"/>
      <c r="K38" s="100">
        <f t="shared" si="4"/>
        <v>0</v>
      </c>
      <c r="L38" s="102">
        <f t="shared" si="5"/>
        <v>0</v>
      </c>
      <c r="M38" s="147"/>
    </row>
    <row r="39" spans="1:13" ht="18.75" customHeight="1">
      <c r="A39" s="141"/>
      <c r="B39" s="142"/>
      <c r="C39" s="143"/>
      <c r="D39" s="462"/>
      <c r="E39" s="463"/>
      <c r="F39" s="135"/>
      <c r="G39" s="136"/>
      <c r="H39" s="102"/>
      <c r="I39" s="139">
        <f t="shared" si="3"/>
        <v>0</v>
      </c>
      <c r="J39" s="146"/>
      <c r="K39" s="139">
        <f t="shared" si="4"/>
        <v>0</v>
      </c>
      <c r="L39" s="140">
        <f t="shared" si="5"/>
        <v>0</v>
      </c>
      <c r="M39" s="147"/>
    </row>
    <row r="40" spans="1:13" ht="18.75" customHeight="1">
      <c r="A40" s="132"/>
      <c r="B40" s="458"/>
      <c r="C40" s="459"/>
      <c r="D40" s="459"/>
      <c r="E40" s="460"/>
      <c r="F40" s="149"/>
      <c r="G40" s="150"/>
      <c r="H40" s="151"/>
      <c r="I40" s="100">
        <f t="shared" si="3"/>
        <v>0</v>
      </c>
      <c r="J40" s="152"/>
      <c r="K40" s="153">
        <f>SUM(K36:K39)</f>
        <v>0</v>
      </c>
      <c r="L40" s="102">
        <f t="shared" si="5"/>
        <v>0</v>
      </c>
      <c r="M40" s="147"/>
    </row>
    <row r="41" spans="1:13" ht="18.75" customHeight="1">
      <c r="A41" s="141"/>
      <c r="B41" s="458"/>
      <c r="C41" s="459"/>
      <c r="D41" s="459"/>
      <c r="E41" s="460"/>
      <c r="F41" s="135"/>
      <c r="G41" s="136"/>
      <c r="H41" s="102"/>
      <c r="I41" s="139">
        <f t="shared" si="3"/>
        <v>0</v>
      </c>
      <c r="J41" s="137"/>
      <c r="K41" s="100">
        <f aca="true" t="shared" si="6" ref="K41:K46">SUM(J41)*$F41</f>
        <v>0</v>
      </c>
      <c r="L41" s="140">
        <f t="shared" si="5"/>
        <v>0</v>
      </c>
      <c r="M41" s="138"/>
    </row>
    <row r="42" spans="1:13" ht="18.75" customHeight="1">
      <c r="A42" s="141"/>
      <c r="B42" s="142"/>
      <c r="C42" s="143"/>
      <c r="D42" s="602"/>
      <c r="E42" s="603"/>
      <c r="F42" s="135"/>
      <c r="G42" s="136"/>
      <c r="H42" s="102"/>
      <c r="I42" s="100">
        <f t="shared" si="3"/>
        <v>0</v>
      </c>
      <c r="J42" s="146"/>
      <c r="K42" s="100">
        <f t="shared" si="6"/>
        <v>0</v>
      </c>
      <c r="L42" s="102">
        <f t="shared" si="5"/>
        <v>0</v>
      </c>
      <c r="M42" s="147"/>
    </row>
    <row r="43" spans="1:13" ht="18.75" customHeight="1">
      <c r="A43" s="141"/>
      <c r="B43" s="142"/>
      <c r="C43" s="143"/>
      <c r="D43" s="462"/>
      <c r="E43" s="463"/>
      <c r="F43" s="135"/>
      <c r="G43" s="136"/>
      <c r="H43" s="102"/>
      <c r="I43" s="139">
        <f t="shared" si="3"/>
        <v>0</v>
      </c>
      <c r="J43" s="146"/>
      <c r="K43" s="100">
        <f t="shared" si="6"/>
        <v>0</v>
      </c>
      <c r="L43" s="140">
        <f t="shared" si="5"/>
        <v>0</v>
      </c>
      <c r="M43" s="147"/>
    </row>
    <row r="44" spans="1:13" ht="18.75" customHeight="1">
      <c r="A44" s="141"/>
      <c r="B44" s="142"/>
      <c r="C44" s="143"/>
      <c r="D44" s="144"/>
      <c r="E44" s="145"/>
      <c r="F44" s="135"/>
      <c r="G44" s="136"/>
      <c r="H44" s="102"/>
      <c r="I44" s="139">
        <f t="shared" si="3"/>
        <v>0</v>
      </c>
      <c r="J44" s="146"/>
      <c r="K44" s="100">
        <f t="shared" si="6"/>
        <v>0</v>
      </c>
      <c r="L44" s="140">
        <f t="shared" si="5"/>
        <v>0</v>
      </c>
      <c r="M44" s="147"/>
    </row>
    <row r="45" spans="1:13" ht="18.75" customHeight="1">
      <c r="A45" s="132"/>
      <c r="B45" s="154"/>
      <c r="C45" s="155"/>
      <c r="D45" s="156"/>
      <c r="E45" s="157"/>
      <c r="F45" s="158"/>
      <c r="G45" s="159"/>
      <c r="H45" s="102"/>
      <c r="I45" s="139">
        <f t="shared" si="3"/>
        <v>0</v>
      </c>
      <c r="J45" s="152"/>
      <c r="K45" s="100">
        <f t="shared" si="6"/>
        <v>0</v>
      </c>
      <c r="L45" s="140">
        <f t="shared" si="5"/>
        <v>0</v>
      </c>
      <c r="M45" s="147"/>
    </row>
    <row r="46" spans="1:13" ht="18.75" customHeight="1" thickBot="1">
      <c r="A46" s="141"/>
      <c r="B46" s="160"/>
      <c r="C46" s="604"/>
      <c r="D46" s="605"/>
      <c r="E46" s="606"/>
      <c r="F46" s="161"/>
      <c r="G46" s="162"/>
      <c r="H46" s="140"/>
      <c r="I46" s="100">
        <f t="shared" si="3"/>
        <v>0</v>
      </c>
      <c r="J46" s="137"/>
      <c r="K46" s="100">
        <f t="shared" si="6"/>
        <v>0</v>
      </c>
      <c r="L46" s="102">
        <f t="shared" si="5"/>
        <v>0</v>
      </c>
      <c r="M46" s="138"/>
    </row>
    <row r="47" spans="1:13" ht="18.75" customHeight="1">
      <c r="A47" s="163"/>
      <c r="B47" s="164"/>
      <c r="C47" s="165"/>
      <c r="D47" s="166"/>
      <c r="E47" s="167" t="s">
        <v>82</v>
      </c>
      <c r="F47" s="168"/>
      <c r="G47" s="169"/>
      <c r="H47" s="170"/>
      <c r="I47" s="171">
        <f>SUM(I32:I46)</f>
        <v>4746</v>
      </c>
      <c r="J47" s="172"/>
      <c r="K47" s="173">
        <f>SUM(K32:K46)</f>
        <v>4743</v>
      </c>
      <c r="L47" s="173">
        <f>SUM(L32:L46)</f>
        <v>9489</v>
      </c>
      <c r="M47" s="174"/>
    </row>
    <row r="48" spans="1:13" ht="18.75" customHeight="1" thickBot="1">
      <c r="A48" s="175"/>
      <c r="B48" s="164"/>
      <c r="C48" s="165"/>
      <c r="D48" s="166"/>
      <c r="E48" s="167" t="s">
        <v>83</v>
      </c>
      <c r="F48" s="168"/>
      <c r="G48" s="169"/>
      <c r="H48" s="176"/>
      <c r="I48" s="177">
        <f>SUM(I22+I47)</f>
        <v>5088</v>
      </c>
      <c r="J48" s="178"/>
      <c r="K48" s="177">
        <f>SUM(K22+K47)</f>
        <v>5110</v>
      </c>
      <c r="L48" s="177">
        <f>SUM(L22+L47)</f>
        <v>10198</v>
      </c>
      <c r="M48" s="179"/>
    </row>
    <row r="49" spans="1:13" ht="18.75" customHeight="1">
      <c r="A49" s="127"/>
      <c r="B49" s="127"/>
      <c r="C49" s="127"/>
      <c r="E49" s="127"/>
      <c r="F49" s="356"/>
      <c r="G49" s="356"/>
      <c r="H49" s="356"/>
      <c r="I49" s="357"/>
      <c r="J49" s="357"/>
      <c r="K49" s="357"/>
      <c r="L49" s="357"/>
      <c r="M49" s="356"/>
    </row>
    <row r="50" spans="1:13" ht="18.75" customHeight="1">
      <c r="A50" s="127"/>
      <c r="B50" s="127"/>
      <c r="C50" s="127"/>
      <c r="E50" s="624" t="s">
        <v>97</v>
      </c>
      <c r="F50" s="624"/>
      <c r="G50" s="624"/>
      <c r="H50" s="624"/>
      <c r="I50" s="624" t="s">
        <v>98</v>
      </c>
      <c r="J50" s="624"/>
      <c r="K50" s="624"/>
      <c r="L50" s="624"/>
      <c r="M50" s="356"/>
    </row>
    <row r="51" spans="1:13" ht="18.75" customHeight="1">
      <c r="A51" s="127"/>
      <c r="B51" s="127"/>
      <c r="C51" s="127"/>
      <c r="E51" s="624" t="s">
        <v>99</v>
      </c>
      <c r="F51" s="624"/>
      <c r="G51" s="624"/>
      <c r="H51" s="624"/>
      <c r="I51" s="624" t="s">
        <v>99</v>
      </c>
      <c r="J51" s="624"/>
      <c r="K51" s="624"/>
      <c r="L51" s="624"/>
      <c r="M51" s="356"/>
    </row>
    <row r="52" spans="1:13" ht="18.75" customHeight="1">
      <c r="A52" s="127"/>
      <c r="B52" s="127"/>
      <c r="C52" s="127"/>
      <c r="E52" s="121"/>
      <c r="F52" s="121"/>
      <c r="G52" s="121"/>
      <c r="H52" s="121"/>
      <c r="I52" s="624" t="s">
        <v>100</v>
      </c>
      <c r="J52" s="624"/>
      <c r="K52" s="624"/>
      <c r="L52" s="624"/>
      <c r="M52" s="356"/>
    </row>
    <row r="53" spans="1:13" ht="18.75" customHeight="1">
      <c r="A53" s="566" t="s">
        <v>26</v>
      </c>
      <c r="B53" s="566"/>
      <c r="C53" s="566"/>
      <c r="D53" s="566"/>
      <c r="E53" s="566"/>
      <c r="F53" s="566"/>
      <c r="G53" s="566"/>
      <c r="H53" s="566"/>
      <c r="I53" s="566"/>
      <c r="J53" s="566"/>
      <c r="K53" s="566"/>
      <c r="L53" s="352" t="s">
        <v>95</v>
      </c>
      <c r="M53" s="352"/>
    </row>
    <row r="54" spans="1:13" ht="18.75" customHeight="1">
      <c r="A54" s="131" t="s">
        <v>80</v>
      </c>
      <c r="B54" s="131"/>
      <c r="C54" s="126"/>
      <c r="D54" s="126"/>
      <c r="E54" s="126" t="str">
        <f>+E2</f>
        <v>อาคาร</v>
      </c>
      <c r="F54" s="122"/>
      <c r="G54" s="123"/>
      <c r="H54" s="124"/>
      <c r="I54" s="127"/>
      <c r="J54" s="126"/>
      <c r="K54" s="126"/>
      <c r="L54" s="126"/>
      <c r="M54" s="126"/>
    </row>
    <row r="55" spans="1:13" ht="18.75" customHeight="1" thickBot="1">
      <c r="A55" s="569" t="s">
        <v>0</v>
      </c>
      <c r="B55" s="569"/>
      <c r="C55" s="569"/>
      <c r="D55" s="126" t="str">
        <f>+D29</f>
        <v>โรงเรียน....................................</v>
      </c>
      <c r="E55" s="126"/>
      <c r="F55" s="126"/>
      <c r="G55" s="126"/>
      <c r="H55" s="126"/>
      <c r="I55" s="128" t="s">
        <v>96</v>
      </c>
      <c r="J55" s="129" t="str">
        <f>+J3</f>
        <v>สพป.ขอนแก่น เขต 1</v>
      </c>
      <c r="K55" s="129"/>
      <c r="L55" s="129"/>
      <c r="M55" s="129"/>
    </row>
    <row r="56" spans="1:13" ht="18.75" customHeight="1" thickTop="1">
      <c r="A56" s="580" t="s">
        <v>3</v>
      </c>
      <c r="B56" s="572" t="s">
        <v>4</v>
      </c>
      <c r="C56" s="573"/>
      <c r="D56" s="573"/>
      <c r="E56" s="573"/>
      <c r="F56" s="576" t="s">
        <v>11</v>
      </c>
      <c r="G56" s="578" t="s">
        <v>13</v>
      </c>
      <c r="H56" s="567" t="s">
        <v>19</v>
      </c>
      <c r="I56" s="568"/>
      <c r="J56" s="567" t="s">
        <v>15</v>
      </c>
      <c r="K56" s="568"/>
      <c r="L56" s="570" t="s">
        <v>17</v>
      </c>
      <c r="M56" s="580" t="s">
        <v>5</v>
      </c>
    </row>
    <row r="57" spans="1:13" ht="18.75" customHeight="1" thickBot="1">
      <c r="A57" s="581"/>
      <c r="B57" s="574"/>
      <c r="C57" s="575"/>
      <c r="D57" s="575"/>
      <c r="E57" s="575"/>
      <c r="F57" s="577"/>
      <c r="G57" s="579"/>
      <c r="H57" s="95" t="s">
        <v>27</v>
      </c>
      <c r="I57" s="95" t="s">
        <v>16</v>
      </c>
      <c r="J57" s="95" t="s">
        <v>27</v>
      </c>
      <c r="K57" s="95" t="s">
        <v>16</v>
      </c>
      <c r="L57" s="571"/>
      <c r="M57" s="581"/>
    </row>
    <row r="58" spans="1:13" ht="18.75" customHeight="1" thickTop="1">
      <c r="A58" s="96"/>
      <c r="B58" s="596"/>
      <c r="C58" s="597"/>
      <c r="D58" s="597"/>
      <c r="E58" s="598"/>
      <c r="F58" s="97">
        <v>23</v>
      </c>
      <c r="G58" s="98"/>
      <c r="H58" s="99">
        <v>24</v>
      </c>
      <c r="I58" s="100">
        <f aca="true" t="shared" si="7" ref="I58:I72">SUM(H58)*$F58</f>
        <v>552</v>
      </c>
      <c r="J58" s="101">
        <v>25</v>
      </c>
      <c r="K58" s="100">
        <f aca="true" t="shared" si="8" ref="K58:K65">SUM(J58)*$F58</f>
        <v>575</v>
      </c>
      <c r="L58" s="102">
        <f aca="true" t="shared" si="9" ref="L58:L72">SUM(,I58,K58)</f>
        <v>1127</v>
      </c>
      <c r="M58" s="98"/>
    </row>
    <row r="59" spans="1:13" ht="18.75" customHeight="1">
      <c r="A59" s="132"/>
      <c r="B59" s="458"/>
      <c r="C59" s="459"/>
      <c r="D59" s="459"/>
      <c r="E59" s="460"/>
      <c r="F59" s="107">
        <v>26</v>
      </c>
      <c r="G59" s="108"/>
      <c r="H59" s="109">
        <v>222</v>
      </c>
      <c r="I59" s="100">
        <f t="shared" si="7"/>
        <v>5772</v>
      </c>
      <c r="J59" s="133">
        <v>27</v>
      </c>
      <c r="K59" s="100">
        <f t="shared" si="8"/>
        <v>702</v>
      </c>
      <c r="L59" s="102">
        <f t="shared" si="9"/>
        <v>6474</v>
      </c>
      <c r="M59" s="108"/>
    </row>
    <row r="60" spans="1:13" ht="18.75" customHeight="1">
      <c r="A60" s="134"/>
      <c r="B60" s="458"/>
      <c r="C60" s="459"/>
      <c r="D60" s="459"/>
      <c r="E60" s="460"/>
      <c r="F60" s="135"/>
      <c r="G60" s="136"/>
      <c r="H60" s="102"/>
      <c r="I60" s="100">
        <f t="shared" si="7"/>
        <v>0</v>
      </c>
      <c r="J60" s="137"/>
      <c r="K60" s="100">
        <f t="shared" si="8"/>
        <v>0</v>
      </c>
      <c r="L60" s="102">
        <f t="shared" si="9"/>
        <v>0</v>
      </c>
      <c r="M60" s="138"/>
    </row>
    <row r="61" spans="1:13" ht="18.75" customHeight="1">
      <c r="A61" s="132"/>
      <c r="B61" s="599"/>
      <c r="C61" s="600"/>
      <c r="D61" s="600"/>
      <c r="E61" s="601"/>
      <c r="F61" s="135"/>
      <c r="G61" s="136"/>
      <c r="H61" s="102"/>
      <c r="I61" s="139">
        <f t="shared" si="7"/>
        <v>0</v>
      </c>
      <c r="J61" s="137"/>
      <c r="K61" s="139">
        <f t="shared" si="8"/>
        <v>0</v>
      </c>
      <c r="L61" s="140">
        <f t="shared" si="9"/>
        <v>0</v>
      </c>
      <c r="M61" s="138"/>
    </row>
    <row r="62" spans="1:13" ht="18.75" customHeight="1">
      <c r="A62" s="141"/>
      <c r="B62" s="142"/>
      <c r="C62" s="143"/>
      <c r="D62" s="462"/>
      <c r="E62" s="463"/>
      <c r="F62" s="135"/>
      <c r="G62" s="136"/>
      <c r="H62" s="102"/>
      <c r="I62" s="100">
        <f t="shared" si="7"/>
        <v>0</v>
      </c>
      <c r="J62" s="146"/>
      <c r="K62" s="100">
        <f t="shared" si="8"/>
        <v>0</v>
      </c>
      <c r="L62" s="102">
        <f t="shared" si="9"/>
        <v>0</v>
      </c>
      <c r="M62" s="147"/>
    </row>
    <row r="63" spans="1:13" ht="18.75" customHeight="1">
      <c r="A63" s="141"/>
      <c r="B63" s="142"/>
      <c r="C63" s="143"/>
      <c r="D63" s="462"/>
      <c r="E63" s="463"/>
      <c r="F63" s="148"/>
      <c r="G63" s="136"/>
      <c r="H63" s="102"/>
      <c r="I63" s="139">
        <f t="shared" si="7"/>
        <v>0</v>
      </c>
      <c r="J63" s="146"/>
      <c r="K63" s="100">
        <f t="shared" si="8"/>
        <v>0</v>
      </c>
      <c r="L63" s="140">
        <f t="shared" si="9"/>
        <v>0</v>
      </c>
      <c r="M63" s="147"/>
    </row>
    <row r="64" spans="1:13" ht="18.75" customHeight="1">
      <c r="A64" s="141"/>
      <c r="B64" s="142"/>
      <c r="C64" s="143"/>
      <c r="D64" s="462"/>
      <c r="E64" s="463"/>
      <c r="F64" s="148"/>
      <c r="G64" s="136"/>
      <c r="H64" s="102"/>
      <c r="I64" s="100">
        <f t="shared" si="7"/>
        <v>0</v>
      </c>
      <c r="J64" s="146"/>
      <c r="K64" s="100">
        <f t="shared" si="8"/>
        <v>0</v>
      </c>
      <c r="L64" s="102">
        <f t="shared" si="9"/>
        <v>0</v>
      </c>
      <c r="M64" s="147"/>
    </row>
    <row r="65" spans="1:13" ht="18.75" customHeight="1">
      <c r="A65" s="141"/>
      <c r="B65" s="142"/>
      <c r="C65" s="143"/>
      <c r="D65" s="462"/>
      <c r="E65" s="463"/>
      <c r="F65" s="135"/>
      <c r="G65" s="136"/>
      <c r="H65" s="102"/>
      <c r="I65" s="139">
        <f t="shared" si="7"/>
        <v>0</v>
      </c>
      <c r="J65" s="146"/>
      <c r="K65" s="139">
        <f t="shared" si="8"/>
        <v>0</v>
      </c>
      <c r="L65" s="140">
        <f t="shared" si="9"/>
        <v>0</v>
      </c>
      <c r="M65" s="147"/>
    </row>
    <row r="66" spans="1:13" ht="18.75" customHeight="1">
      <c r="A66" s="132"/>
      <c r="B66" s="458"/>
      <c r="C66" s="459"/>
      <c r="D66" s="459"/>
      <c r="E66" s="460"/>
      <c r="F66" s="149"/>
      <c r="G66" s="150"/>
      <c r="H66" s="151"/>
      <c r="I66" s="100">
        <f t="shared" si="7"/>
        <v>0</v>
      </c>
      <c r="J66" s="152"/>
      <c r="K66" s="153">
        <f>SUM(K62:K65)</f>
        <v>0</v>
      </c>
      <c r="L66" s="102">
        <f t="shared" si="9"/>
        <v>0</v>
      </c>
      <c r="M66" s="147"/>
    </row>
    <row r="67" spans="1:13" ht="18.75" customHeight="1">
      <c r="A67" s="141"/>
      <c r="B67" s="458"/>
      <c r="C67" s="459"/>
      <c r="D67" s="459"/>
      <c r="E67" s="460"/>
      <c r="F67" s="135"/>
      <c r="G67" s="136"/>
      <c r="H67" s="102"/>
      <c r="I67" s="139">
        <f t="shared" si="7"/>
        <v>0</v>
      </c>
      <c r="J67" s="137"/>
      <c r="K67" s="100">
        <f aca="true" t="shared" si="10" ref="K67:K72">SUM(J67)*$F67</f>
        <v>0</v>
      </c>
      <c r="L67" s="140">
        <f t="shared" si="9"/>
        <v>0</v>
      </c>
      <c r="M67" s="138"/>
    </row>
    <row r="68" spans="1:13" ht="18.75" customHeight="1">
      <c r="A68" s="141"/>
      <c r="B68" s="142"/>
      <c r="C68" s="143"/>
      <c r="D68" s="602"/>
      <c r="E68" s="603"/>
      <c r="F68" s="135"/>
      <c r="G68" s="136"/>
      <c r="H68" s="102"/>
      <c r="I68" s="100">
        <f t="shared" si="7"/>
        <v>0</v>
      </c>
      <c r="J68" s="146"/>
      <c r="K68" s="100">
        <f t="shared" si="10"/>
        <v>0</v>
      </c>
      <c r="L68" s="102">
        <f t="shared" si="9"/>
        <v>0</v>
      </c>
      <c r="M68" s="147"/>
    </row>
    <row r="69" spans="1:13" ht="18.75" customHeight="1">
      <c r="A69" s="141"/>
      <c r="B69" s="142"/>
      <c r="C69" s="143"/>
      <c r="D69" s="462"/>
      <c r="E69" s="463"/>
      <c r="F69" s="135"/>
      <c r="G69" s="136"/>
      <c r="H69" s="102"/>
      <c r="I69" s="139">
        <f t="shared" si="7"/>
        <v>0</v>
      </c>
      <c r="J69" s="146"/>
      <c r="K69" s="100">
        <f t="shared" si="10"/>
        <v>0</v>
      </c>
      <c r="L69" s="140">
        <f t="shared" si="9"/>
        <v>0</v>
      </c>
      <c r="M69" s="147"/>
    </row>
    <row r="70" spans="1:13" ht="18.75" customHeight="1">
      <c r="A70" s="141"/>
      <c r="B70" s="142"/>
      <c r="C70" s="143"/>
      <c r="D70" s="462"/>
      <c r="E70" s="463"/>
      <c r="F70" s="135"/>
      <c r="G70" s="136"/>
      <c r="H70" s="102"/>
      <c r="I70" s="100">
        <f t="shared" si="7"/>
        <v>0</v>
      </c>
      <c r="J70" s="146"/>
      <c r="K70" s="139">
        <f t="shared" si="10"/>
        <v>0</v>
      </c>
      <c r="L70" s="102">
        <f t="shared" si="9"/>
        <v>0</v>
      </c>
      <c r="M70" s="147"/>
    </row>
    <row r="71" spans="1:13" ht="18.75" customHeight="1">
      <c r="A71" s="132"/>
      <c r="B71" s="154"/>
      <c r="C71" s="155"/>
      <c r="D71" s="156"/>
      <c r="E71" s="157"/>
      <c r="F71" s="158"/>
      <c r="G71" s="159"/>
      <c r="H71" s="102"/>
      <c r="I71" s="139">
        <f t="shared" si="7"/>
        <v>0</v>
      </c>
      <c r="J71" s="152"/>
      <c r="K71" s="100">
        <f t="shared" si="10"/>
        <v>0</v>
      </c>
      <c r="L71" s="140">
        <f t="shared" si="9"/>
        <v>0</v>
      </c>
      <c r="M71" s="147"/>
    </row>
    <row r="72" spans="1:13" ht="18.75" customHeight="1" thickBot="1">
      <c r="A72" s="141"/>
      <c r="B72" s="160"/>
      <c r="C72" s="604"/>
      <c r="D72" s="605"/>
      <c r="E72" s="606"/>
      <c r="F72" s="161"/>
      <c r="G72" s="162"/>
      <c r="H72" s="140"/>
      <c r="I72" s="100">
        <f t="shared" si="7"/>
        <v>0</v>
      </c>
      <c r="J72" s="137"/>
      <c r="K72" s="100">
        <f t="shared" si="10"/>
        <v>0</v>
      </c>
      <c r="L72" s="102">
        <f t="shared" si="9"/>
        <v>0</v>
      </c>
      <c r="M72" s="138"/>
    </row>
    <row r="73" spans="1:13" ht="18.75" customHeight="1">
      <c r="A73" s="163"/>
      <c r="B73" s="164"/>
      <c r="C73" s="165"/>
      <c r="D73" s="166"/>
      <c r="E73" s="167" t="s">
        <v>84</v>
      </c>
      <c r="F73" s="168"/>
      <c r="G73" s="169"/>
      <c r="H73" s="170"/>
      <c r="I73" s="171">
        <f>SUM(I58:I72)</f>
        <v>6324</v>
      </c>
      <c r="J73" s="172"/>
      <c r="K73" s="173">
        <f>SUM(K58:K72)</f>
        <v>1277</v>
      </c>
      <c r="L73" s="173">
        <f>SUM(L58:L72)</f>
        <v>7601</v>
      </c>
      <c r="M73" s="174"/>
    </row>
    <row r="74" spans="1:13" ht="18.75" customHeight="1" thickBot="1">
      <c r="A74" s="175"/>
      <c r="B74" s="164"/>
      <c r="C74" s="165"/>
      <c r="D74" s="166"/>
      <c r="E74" s="167" t="s">
        <v>85</v>
      </c>
      <c r="F74" s="168"/>
      <c r="G74" s="169"/>
      <c r="H74" s="176"/>
      <c r="I74" s="177">
        <f>SUM(I48+I73)</f>
        <v>11412</v>
      </c>
      <c r="J74" s="178"/>
      <c r="K74" s="177">
        <f>SUM(K48+K73)</f>
        <v>6387</v>
      </c>
      <c r="L74" s="177">
        <f>SUM(L48+L73)</f>
        <v>17799</v>
      </c>
      <c r="M74" s="179"/>
    </row>
    <row r="75" spans="1:13" ht="18.75" customHeight="1">
      <c r="A75" s="127"/>
      <c r="B75" s="127"/>
      <c r="C75" s="127"/>
      <c r="E75" s="127"/>
      <c r="F75" s="356"/>
      <c r="G75" s="356"/>
      <c r="H75" s="356"/>
      <c r="I75" s="357"/>
      <c r="J75" s="357"/>
      <c r="K75" s="357"/>
      <c r="L75" s="357"/>
      <c r="M75" s="356"/>
    </row>
    <row r="76" spans="1:13" ht="18.75" customHeight="1">
      <c r="A76" s="127"/>
      <c r="B76" s="127"/>
      <c r="C76" s="127"/>
      <c r="E76" s="624" t="s">
        <v>97</v>
      </c>
      <c r="F76" s="624"/>
      <c r="G76" s="624"/>
      <c r="H76" s="624"/>
      <c r="I76" s="624" t="s">
        <v>98</v>
      </c>
      <c r="J76" s="624"/>
      <c r="K76" s="624"/>
      <c r="L76" s="624"/>
      <c r="M76" s="356"/>
    </row>
    <row r="77" spans="1:13" ht="18.75" customHeight="1">
      <c r="A77" s="127"/>
      <c r="B77" s="127"/>
      <c r="C77" s="127"/>
      <c r="E77" s="624" t="s">
        <v>99</v>
      </c>
      <c r="F77" s="624"/>
      <c r="G77" s="624"/>
      <c r="H77" s="624"/>
      <c r="I77" s="624" t="s">
        <v>99</v>
      </c>
      <c r="J77" s="624"/>
      <c r="K77" s="624"/>
      <c r="L77" s="624"/>
      <c r="M77" s="356"/>
    </row>
    <row r="78" spans="1:13" ht="18.75" customHeight="1">
      <c r="A78" s="127"/>
      <c r="B78" s="127"/>
      <c r="C78" s="127"/>
      <c r="E78" s="121"/>
      <c r="F78" s="121"/>
      <c r="G78" s="121"/>
      <c r="H78" s="121"/>
      <c r="I78" s="624" t="s">
        <v>100</v>
      </c>
      <c r="J78" s="624"/>
      <c r="K78" s="624"/>
      <c r="L78" s="624"/>
      <c r="M78" s="356"/>
    </row>
    <row r="79" spans="1:13" ht="18.75" customHeight="1">
      <c r="A79" s="566" t="s">
        <v>26</v>
      </c>
      <c r="B79" s="566"/>
      <c r="C79" s="566"/>
      <c r="D79" s="566"/>
      <c r="E79" s="566"/>
      <c r="F79" s="566"/>
      <c r="G79" s="566"/>
      <c r="H79" s="566"/>
      <c r="I79" s="566"/>
      <c r="J79" s="566"/>
      <c r="K79" s="566"/>
      <c r="L79" s="352" t="s">
        <v>95</v>
      </c>
      <c r="M79" s="352"/>
    </row>
    <row r="80" spans="1:13" ht="18.75" customHeight="1">
      <c r="A80" s="131" t="s">
        <v>80</v>
      </c>
      <c r="B80" s="131"/>
      <c r="C80" s="126"/>
      <c r="D80" s="126"/>
      <c r="E80" s="126" t="str">
        <f>+E2</f>
        <v>อาคาร</v>
      </c>
      <c r="F80" s="122"/>
      <c r="G80" s="123"/>
      <c r="H80" s="124"/>
      <c r="I80" s="127"/>
      <c r="J80" s="126"/>
      <c r="K80" s="126"/>
      <c r="L80" s="126"/>
      <c r="M80" s="126"/>
    </row>
    <row r="81" spans="1:13" ht="18.75" customHeight="1" thickBot="1">
      <c r="A81" s="569" t="s">
        <v>0</v>
      </c>
      <c r="B81" s="569"/>
      <c r="C81" s="569"/>
      <c r="D81" s="126" t="str">
        <f>+D55</f>
        <v>โรงเรียน....................................</v>
      </c>
      <c r="E81" s="126"/>
      <c r="F81" s="126"/>
      <c r="G81" s="126"/>
      <c r="H81" s="126"/>
      <c r="I81" s="128" t="s">
        <v>96</v>
      </c>
      <c r="J81" s="129" t="str">
        <f>+J3</f>
        <v>สพป.ขอนแก่น เขต 1</v>
      </c>
      <c r="K81" s="129"/>
      <c r="L81" s="129"/>
      <c r="M81" s="129"/>
    </row>
    <row r="82" spans="1:13" ht="18.75" customHeight="1" thickTop="1">
      <c r="A82" s="580" t="s">
        <v>3</v>
      </c>
      <c r="B82" s="572" t="s">
        <v>4</v>
      </c>
      <c r="C82" s="573"/>
      <c r="D82" s="573"/>
      <c r="E82" s="573"/>
      <c r="F82" s="576" t="s">
        <v>11</v>
      </c>
      <c r="G82" s="578" t="s">
        <v>13</v>
      </c>
      <c r="H82" s="567" t="s">
        <v>19</v>
      </c>
      <c r="I82" s="568"/>
      <c r="J82" s="567" t="s">
        <v>15</v>
      </c>
      <c r="K82" s="568"/>
      <c r="L82" s="570" t="s">
        <v>17</v>
      </c>
      <c r="M82" s="580" t="s">
        <v>5</v>
      </c>
    </row>
    <row r="83" spans="1:13" ht="22.5" customHeight="1" thickBot="1">
      <c r="A83" s="581"/>
      <c r="B83" s="574"/>
      <c r="C83" s="575"/>
      <c r="D83" s="575"/>
      <c r="E83" s="575"/>
      <c r="F83" s="577"/>
      <c r="G83" s="579"/>
      <c r="H83" s="95" t="s">
        <v>27</v>
      </c>
      <c r="I83" s="95" t="s">
        <v>16</v>
      </c>
      <c r="J83" s="95" t="s">
        <v>27</v>
      </c>
      <c r="K83" s="95" t="s">
        <v>16</v>
      </c>
      <c r="L83" s="571"/>
      <c r="M83" s="581"/>
    </row>
    <row r="84" spans="1:13" ht="18.75" customHeight="1" thickTop="1">
      <c r="A84" s="96"/>
      <c r="B84" s="596"/>
      <c r="C84" s="597"/>
      <c r="D84" s="597"/>
      <c r="E84" s="598"/>
      <c r="F84" s="97">
        <v>23</v>
      </c>
      <c r="G84" s="98"/>
      <c r="H84" s="99">
        <v>24</v>
      </c>
      <c r="I84" s="100">
        <f aca="true" t="shared" si="11" ref="I84:I98">SUM(H84)*$F84</f>
        <v>552</v>
      </c>
      <c r="J84" s="101">
        <v>25</v>
      </c>
      <c r="K84" s="100">
        <f aca="true" t="shared" si="12" ref="K84:K91">SUM(J84)*$F84</f>
        <v>575</v>
      </c>
      <c r="L84" s="102">
        <f aca="true" t="shared" si="13" ref="L84:L98">SUM(,I84,K84)</f>
        <v>1127</v>
      </c>
      <c r="M84" s="98"/>
    </row>
    <row r="85" spans="1:13" ht="18.75" customHeight="1">
      <c r="A85" s="132"/>
      <c r="B85" s="458"/>
      <c r="C85" s="459"/>
      <c r="D85" s="459"/>
      <c r="E85" s="460"/>
      <c r="F85" s="107">
        <v>26</v>
      </c>
      <c r="G85" s="108"/>
      <c r="H85" s="109">
        <v>222</v>
      </c>
      <c r="I85" s="100">
        <f t="shared" si="11"/>
        <v>5772</v>
      </c>
      <c r="J85" s="133">
        <v>27</v>
      </c>
      <c r="K85" s="100">
        <f t="shared" si="12"/>
        <v>702</v>
      </c>
      <c r="L85" s="102">
        <f t="shared" si="13"/>
        <v>6474</v>
      </c>
      <c r="M85" s="108"/>
    </row>
    <row r="86" spans="1:13" ht="18.75" customHeight="1">
      <c r="A86" s="134"/>
      <c r="B86" s="458"/>
      <c r="C86" s="459"/>
      <c r="D86" s="459"/>
      <c r="E86" s="460"/>
      <c r="F86" s="135"/>
      <c r="G86" s="136"/>
      <c r="H86" s="102"/>
      <c r="I86" s="100">
        <f t="shared" si="11"/>
        <v>0</v>
      </c>
      <c r="J86" s="137"/>
      <c r="K86" s="100">
        <f t="shared" si="12"/>
        <v>0</v>
      </c>
      <c r="L86" s="102">
        <f t="shared" si="13"/>
        <v>0</v>
      </c>
      <c r="M86" s="138"/>
    </row>
    <row r="87" spans="1:13" ht="18.75" customHeight="1">
      <c r="A87" s="132"/>
      <c r="B87" s="599"/>
      <c r="C87" s="600"/>
      <c r="D87" s="600"/>
      <c r="E87" s="601"/>
      <c r="F87" s="135"/>
      <c r="G87" s="136"/>
      <c r="H87" s="102"/>
      <c r="I87" s="139">
        <f t="shared" si="11"/>
        <v>0</v>
      </c>
      <c r="J87" s="137"/>
      <c r="K87" s="139">
        <f t="shared" si="12"/>
        <v>0</v>
      </c>
      <c r="L87" s="140">
        <f t="shared" si="13"/>
        <v>0</v>
      </c>
      <c r="M87" s="138"/>
    </row>
    <row r="88" spans="1:13" ht="18.75" customHeight="1">
      <c r="A88" s="141"/>
      <c r="B88" s="142"/>
      <c r="C88" s="143"/>
      <c r="D88" s="462"/>
      <c r="E88" s="463"/>
      <c r="F88" s="135"/>
      <c r="G88" s="136"/>
      <c r="H88" s="102"/>
      <c r="I88" s="100">
        <f t="shared" si="11"/>
        <v>0</v>
      </c>
      <c r="J88" s="146"/>
      <c r="K88" s="100">
        <f t="shared" si="12"/>
        <v>0</v>
      </c>
      <c r="L88" s="102">
        <f t="shared" si="13"/>
        <v>0</v>
      </c>
      <c r="M88" s="147"/>
    </row>
    <row r="89" spans="1:13" ht="18.75" customHeight="1">
      <c r="A89" s="141"/>
      <c r="B89" s="142"/>
      <c r="C89" s="143"/>
      <c r="D89" s="462"/>
      <c r="E89" s="463"/>
      <c r="F89" s="148"/>
      <c r="G89" s="136"/>
      <c r="H89" s="102"/>
      <c r="I89" s="139">
        <f t="shared" si="11"/>
        <v>0</v>
      </c>
      <c r="J89" s="146"/>
      <c r="K89" s="100">
        <f t="shared" si="12"/>
        <v>0</v>
      </c>
      <c r="L89" s="140">
        <f t="shared" si="13"/>
        <v>0</v>
      </c>
      <c r="M89" s="147"/>
    </row>
    <row r="90" spans="1:13" ht="18.75" customHeight="1">
      <c r="A90" s="141"/>
      <c r="B90" s="142"/>
      <c r="C90" s="143"/>
      <c r="D90" s="462"/>
      <c r="E90" s="463"/>
      <c r="F90" s="148"/>
      <c r="G90" s="136"/>
      <c r="H90" s="102"/>
      <c r="I90" s="100">
        <f t="shared" si="11"/>
        <v>0</v>
      </c>
      <c r="J90" s="146"/>
      <c r="K90" s="100">
        <f t="shared" si="12"/>
        <v>0</v>
      </c>
      <c r="L90" s="102">
        <f t="shared" si="13"/>
        <v>0</v>
      </c>
      <c r="M90" s="147"/>
    </row>
    <row r="91" spans="1:13" ht="18.75" customHeight="1">
      <c r="A91" s="141"/>
      <c r="B91" s="142"/>
      <c r="C91" s="143"/>
      <c r="D91" s="462"/>
      <c r="E91" s="463"/>
      <c r="F91" s="135"/>
      <c r="G91" s="136"/>
      <c r="H91" s="102"/>
      <c r="I91" s="139">
        <f t="shared" si="11"/>
        <v>0</v>
      </c>
      <c r="J91" s="146"/>
      <c r="K91" s="139">
        <f t="shared" si="12"/>
        <v>0</v>
      </c>
      <c r="L91" s="140">
        <f t="shared" si="13"/>
        <v>0</v>
      </c>
      <c r="M91" s="147"/>
    </row>
    <row r="92" spans="1:13" ht="18.75" customHeight="1">
      <c r="A92" s="132"/>
      <c r="B92" s="458"/>
      <c r="C92" s="459"/>
      <c r="D92" s="459"/>
      <c r="E92" s="460"/>
      <c r="F92" s="149"/>
      <c r="G92" s="150"/>
      <c r="H92" s="151"/>
      <c r="I92" s="100">
        <f t="shared" si="11"/>
        <v>0</v>
      </c>
      <c r="J92" s="152"/>
      <c r="K92" s="153">
        <f>SUM(K88:K91)</f>
        <v>0</v>
      </c>
      <c r="L92" s="102">
        <f t="shared" si="13"/>
        <v>0</v>
      </c>
      <c r="M92" s="147"/>
    </row>
    <row r="93" spans="1:13" ht="18.75" customHeight="1">
      <c r="A93" s="141"/>
      <c r="B93" s="458"/>
      <c r="C93" s="459"/>
      <c r="D93" s="459"/>
      <c r="E93" s="460"/>
      <c r="F93" s="135"/>
      <c r="G93" s="136"/>
      <c r="H93" s="102"/>
      <c r="I93" s="139">
        <f t="shared" si="11"/>
        <v>0</v>
      </c>
      <c r="J93" s="137"/>
      <c r="K93" s="100">
        <f aca="true" t="shared" si="14" ref="K93:K98">SUM(J93)*$F93</f>
        <v>0</v>
      </c>
      <c r="L93" s="140">
        <f t="shared" si="13"/>
        <v>0</v>
      </c>
      <c r="M93" s="138"/>
    </row>
    <row r="94" spans="1:13" ht="18.75" customHeight="1">
      <c r="A94" s="141"/>
      <c r="B94" s="142"/>
      <c r="C94" s="143"/>
      <c r="D94" s="602"/>
      <c r="E94" s="603"/>
      <c r="F94" s="135"/>
      <c r="G94" s="136"/>
      <c r="H94" s="102"/>
      <c r="I94" s="100">
        <f t="shared" si="11"/>
        <v>0</v>
      </c>
      <c r="J94" s="146"/>
      <c r="K94" s="100">
        <f t="shared" si="14"/>
        <v>0</v>
      </c>
      <c r="L94" s="102">
        <f t="shared" si="13"/>
        <v>0</v>
      </c>
      <c r="M94" s="147"/>
    </row>
    <row r="95" spans="1:13" ht="18.75" customHeight="1">
      <c r="A95" s="141"/>
      <c r="B95" s="142"/>
      <c r="C95" s="143"/>
      <c r="D95" s="462"/>
      <c r="E95" s="463"/>
      <c r="F95" s="135"/>
      <c r="G95" s="136"/>
      <c r="H95" s="102"/>
      <c r="I95" s="139">
        <f t="shared" si="11"/>
        <v>0</v>
      </c>
      <c r="J95" s="146"/>
      <c r="K95" s="100">
        <f t="shared" si="14"/>
        <v>0</v>
      </c>
      <c r="L95" s="140">
        <f t="shared" si="13"/>
        <v>0</v>
      </c>
      <c r="M95" s="147"/>
    </row>
    <row r="96" spans="1:13" ht="18.75" customHeight="1">
      <c r="A96" s="141"/>
      <c r="B96" s="142"/>
      <c r="C96" s="143"/>
      <c r="D96" s="462"/>
      <c r="E96" s="463"/>
      <c r="F96" s="135"/>
      <c r="G96" s="136"/>
      <c r="H96" s="102"/>
      <c r="I96" s="100">
        <f t="shared" si="11"/>
        <v>0</v>
      </c>
      <c r="J96" s="146"/>
      <c r="K96" s="139">
        <f t="shared" si="14"/>
        <v>0</v>
      </c>
      <c r="L96" s="102">
        <f t="shared" si="13"/>
        <v>0</v>
      </c>
      <c r="M96" s="147"/>
    </row>
    <row r="97" spans="1:13" ht="18.75" customHeight="1">
      <c r="A97" s="132"/>
      <c r="B97" s="154"/>
      <c r="C97" s="155"/>
      <c r="D97" s="156"/>
      <c r="E97" s="157"/>
      <c r="F97" s="158"/>
      <c r="G97" s="159"/>
      <c r="H97" s="102"/>
      <c r="I97" s="139">
        <f t="shared" si="11"/>
        <v>0</v>
      </c>
      <c r="J97" s="152"/>
      <c r="K97" s="100">
        <f t="shared" si="14"/>
        <v>0</v>
      </c>
      <c r="L97" s="140">
        <f t="shared" si="13"/>
        <v>0</v>
      </c>
      <c r="M97" s="147"/>
    </row>
    <row r="98" spans="1:13" ht="18.75" customHeight="1" thickBot="1">
      <c r="A98" s="141"/>
      <c r="B98" s="160"/>
      <c r="C98" s="604"/>
      <c r="D98" s="605"/>
      <c r="E98" s="606"/>
      <c r="F98" s="161"/>
      <c r="G98" s="162"/>
      <c r="H98" s="140"/>
      <c r="I98" s="100">
        <f t="shared" si="11"/>
        <v>0</v>
      </c>
      <c r="J98" s="137"/>
      <c r="K98" s="100">
        <f t="shared" si="14"/>
        <v>0</v>
      </c>
      <c r="L98" s="102">
        <f t="shared" si="13"/>
        <v>0</v>
      </c>
      <c r="M98" s="138"/>
    </row>
    <row r="99" spans="1:13" ht="18.75" customHeight="1">
      <c r="A99" s="163"/>
      <c r="B99" s="164"/>
      <c r="C99" s="165"/>
      <c r="D99" s="166"/>
      <c r="E99" s="167" t="s">
        <v>106</v>
      </c>
      <c r="F99" s="168"/>
      <c r="G99" s="169"/>
      <c r="H99" s="170"/>
      <c r="I99" s="171">
        <f>SUM(I84:I98)</f>
        <v>6324</v>
      </c>
      <c r="J99" s="172"/>
      <c r="K99" s="173">
        <f>SUM(K84:K98)</f>
        <v>1277</v>
      </c>
      <c r="L99" s="173">
        <f>SUM(L84:L98)</f>
        <v>7601</v>
      </c>
      <c r="M99" s="174"/>
    </row>
    <row r="100" spans="1:13" ht="18.75" customHeight="1" thickBot="1">
      <c r="A100" s="175"/>
      <c r="B100" s="164"/>
      <c r="C100" s="165"/>
      <c r="D100" s="166"/>
      <c r="E100" s="167" t="s">
        <v>107</v>
      </c>
      <c r="F100" s="168"/>
      <c r="G100" s="169"/>
      <c r="H100" s="176"/>
      <c r="I100" s="177">
        <f>SUM(I74+I99)</f>
        <v>17736</v>
      </c>
      <c r="J100" s="178"/>
      <c r="K100" s="177">
        <f>SUM(K74+K99)</f>
        <v>7664</v>
      </c>
      <c r="L100" s="177">
        <f>SUM(L74+L99)</f>
        <v>25400</v>
      </c>
      <c r="M100" s="179"/>
    </row>
    <row r="101" spans="1:13" ht="18.75" customHeight="1">
      <c r="A101" s="127"/>
      <c r="B101" s="127"/>
      <c r="C101" s="127"/>
      <c r="E101" s="127"/>
      <c r="F101" s="356"/>
      <c r="G101" s="356"/>
      <c r="H101" s="356"/>
      <c r="I101" s="357"/>
      <c r="J101" s="357"/>
      <c r="K101" s="357"/>
      <c r="L101" s="357"/>
      <c r="M101" s="356"/>
    </row>
    <row r="102" spans="1:13" ht="18.75" customHeight="1">
      <c r="A102" s="127"/>
      <c r="B102" s="127"/>
      <c r="C102" s="127"/>
      <c r="E102" s="624" t="s">
        <v>97</v>
      </c>
      <c r="F102" s="624"/>
      <c r="G102" s="624"/>
      <c r="H102" s="624"/>
      <c r="I102" s="624" t="s">
        <v>98</v>
      </c>
      <c r="J102" s="624"/>
      <c r="K102" s="624"/>
      <c r="L102" s="624"/>
      <c r="M102" s="356"/>
    </row>
    <row r="103" spans="1:13" ht="18.75" customHeight="1">
      <c r="A103" s="127"/>
      <c r="B103" s="127"/>
      <c r="C103" s="127"/>
      <c r="E103" s="624" t="s">
        <v>99</v>
      </c>
      <c r="F103" s="624"/>
      <c r="G103" s="624"/>
      <c r="H103" s="624"/>
      <c r="I103" s="624" t="s">
        <v>99</v>
      </c>
      <c r="J103" s="624"/>
      <c r="K103" s="624"/>
      <c r="L103" s="624"/>
      <c r="M103" s="356"/>
    </row>
    <row r="104" spans="1:13" ht="18.75" customHeight="1">
      <c r="A104" s="127"/>
      <c r="B104" s="127"/>
      <c r="C104" s="127"/>
      <c r="E104" s="121"/>
      <c r="F104" s="121"/>
      <c r="G104" s="121"/>
      <c r="H104" s="121"/>
      <c r="I104" s="624" t="s">
        <v>100</v>
      </c>
      <c r="J104" s="624"/>
      <c r="K104" s="624"/>
      <c r="L104" s="624"/>
      <c r="M104" s="356"/>
    </row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>
      <c r="M112" s="367"/>
    </row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</sheetData>
  <sheetProtection/>
  <mergeCells count="118">
    <mergeCell ref="M5:M6"/>
    <mergeCell ref="B7:E7"/>
    <mergeCell ref="A1:K1"/>
    <mergeCell ref="A3:C3"/>
    <mergeCell ref="A4:C4"/>
    <mergeCell ref="D4:H4"/>
    <mergeCell ref="I4:J4"/>
    <mergeCell ref="A5:A6"/>
    <mergeCell ref="J5:K5"/>
    <mergeCell ref="B8:E8"/>
    <mergeCell ref="B9:E9"/>
    <mergeCell ref="B10:E10"/>
    <mergeCell ref="B11:E11"/>
    <mergeCell ref="L5:L6"/>
    <mergeCell ref="B5:E6"/>
    <mergeCell ref="F5:F6"/>
    <mergeCell ref="G5:G6"/>
    <mergeCell ref="H5:I5"/>
    <mergeCell ref="B20:E20"/>
    <mergeCell ref="B21:E21"/>
    <mergeCell ref="A22:H22"/>
    <mergeCell ref="E24:H24"/>
    <mergeCell ref="B12:E12"/>
    <mergeCell ref="B13:E13"/>
    <mergeCell ref="B14:E14"/>
    <mergeCell ref="B15:E15"/>
    <mergeCell ref="B16:E16"/>
    <mergeCell ref="B17:E17"/>
    <mergeCell ref="B32:E32"/>
    <mergeCell ref="B33:E33"/>
    <mergeCell ref="B34:E34"/>
    <mergeCell ref="D36:E36"/>
    <mergeCell ref="D37:E37"/>
    <mergeCell ref="D38:E38"/>
    <mergeCell ref="E102:H102"/>
    <mergeCell ref="A82:A83"/>
    <mergeCell ref="C72:E72"/>
    <mergeCell ref="E76:H76"/>
    <mergeCell ref="D68:E68"/>
    <mergeCell ref="D69:E69"/>
    <mergeCell ref="D70:E70"/>
    <mergeCell ref="D94:E94"/>
    <mergeCell ref="D95:E95"/>
    <mergeCell ref="D96:E96"/>
    <mergeCell ref="J30:K30"/>
    <mergeCell ref="L30:L31"/>
    <mergeCell ref="M30:M31"/>
    <mergeCell ref="I24:L24"/>
    <mergeCell ref="E25:H25"/>
    <mergeCell ref="I25:L25"/>
    <mergeCell ref="I26:L26"/>
    <mergeCell ref="A27:K27"/>
    <mergeCell ref="A29:C29"/>
    <mergeCell ref="A30:A31"/>
    <mergeCell ref="C46:E46"/>
    <mergeCell ref="E50:H50"/>
    <mergeCell ref="D42:E42"/>
    <mergeCell ref="D43:E43"/>
    <mergeCell ref="F30:F31"/>
    <mergeCell ref="G30:G31"/>
    <mergeCell ref="H30:I30"/>
    <mergeCell ref="B30:E31"/>
    <mergeCell ref="B35:E35"/>
    <mergeCell ref="D39:E39"/>
    <mergeCell ref="J56:K56"/>
    <mergeCell ref="L56:L57"/>
    <mergeCell ref="A56:A57"/>
    <mergeCell ref="B56:E57"/>
    <mergeCell ref="I50:L50"/>
    <mergeCell ref="E51:H51"/>
    <mergeCell ref="I51:L51"/>
    <mergeCell ref="G56:G57"/>
    <mergeCell ref="M56:M57"/>
    <mergeCell ref="B58:E58"/>
    <mergeCell ref="B59:E59"/>
    <mergeCell ref="B60:E60"/>
    <mergeCell ref="B40:E40"/>
    <mergeCell ref="B41:E41"/>
    <mergeCell ref="I52:L52"/>
    <mergeCell ref="A53:K53"/>
    <mergeCell ref="A55:C55"/>
    <mergeCell ref="H56:I56"/>
    <mergeCell ref="D63:E63"/>
    <mergeCell ref="D64:E64"/>
    <mergeCell ref="B66:E66"/>
    <mergeCell ref="B67:E67"/>
    <mergeCell ref="D65:E65"/>
    <mergeCell ref="F56:F57"/>
    <mergeCell ref="B61:E61"/>
    <mergeCell ref="D62:E62"/>
    <mergeCell ref="J82:K82"/>
    <mergeCell ref="L82:L83"/>
    <mergeCell ref="I76:L76"/>
    <mergeCell ref="E77:H77"/>
    <mergeCell ref="I77:L77"/>
    <mergeCell ref="I78:L78"/>
    <mergeCell ref="A79:K79"/>
    <mergeCell ref="A81:C81"/>
    <mergeCell ref="M82:M83"/>
    <mergeCell ref="B84:E84"/>
    <mergeCell ref="B85:E85"/>
    <mergeCell ref="B86:E86"/>
    <mergeCell ref="B87:E87"/>
    <mergeCell ref="D88:E88"/>
    <mergeCell ref="B82:E83"/>
    <mergeCell ref="F82:F83"/>
    <mergeCell ref="G82:G83"/>
    <mergeCell ref="H82:I82"/>
    <mergeCell ref="I102:L102"/>
    <mergeCell ref="E103:H103"/>
    <mergeCell ref="I103:L103"/>
    <mergeCell ref="I104:L104"/>
    <mergeCell ref="D89:E89"/>
    <mergeCell ref="D90:E90"/>
    <mergeCell ref="D91:E91"/>
    <mergeCell ref="B92:E92"/>
    <mergeCell ref="B93:E93"/>
    <mergeCell ref="C98:E9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363" customWidth="1"/>
    <col min="2" max="2" width="3.8515625" style="363" customWidth="1"/>
    <col min="3" max="3" width="7.7109375" style="363" customWidth="1"/>
    <col min="4" max="4" width="2.7109375" style="363" customWidth="1"/>
    <col min="5" max="5" width="6.7109375" style="363" customWidth="1"/>
    <col min="6" max="6" width="5.00390625" style="363" customWidth="1"/>
    <col min="7" max="7" width="3.7109375" style="363" customWidth="1"/>
    <col min="8" max="8" width="4.8515625" style="363" customWidth="1"/>
    <col min="9" max="9" width="14.7109375" style="363" customWidth="1"/>
    <col min="10" max="10" width="9.140625" style="363" customWidth="1"/>
    <col min="11" max="11" width="14.00390625" style="363" customWidth="1"/>
    <col min="12" max="12" width="14.8515625" style="363" customWidth="1"/>
    <col min="13" max="16384" width="9.140625" style="363" customWidth="1"/>
  </cols>
  <sheetData>
    <row r="1" spans="1:12" ht="21">
      <c r="A1" s="481" t="s">
        <v>150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278" t="s">
        <v>101</v>
      </c>
    </row>
    <row r="2" spans="1:12" ht="21">
      <c r="A2" s="280" t="s">
        <v>10</v>
      </c>
      <c r="B2" s="508" t="s">
        <v>68</v>
      </c>
      <c r="C2" s="508"/>
      <c r="D2" s="508"/>
      <c r="E2" s="509" t="str">
        <f>+'ปร.4สี่หน้า'!E2</f>
        <v>อาคาร</v>
      </c>
      <c r="F2" s="509"/>
      <c r="G2" s="509"/>
      <c r="H2" s="509"/>
      <c r="I2" s="509"/>
      <c r="J2" s="509"/>
      <c r="K2" s="509"/>
      <c r="L2" s="509"/>
    </row>
    <row r="3" spans="1:12" ht="21">
      <c r="A3" s="281" t="s">
        <v>10</v>
      </c>
      <c r="B3" s="282" t="s">
        <v>0</v>
      </c>
      <c r="C3" s="282"/>
      <c r="D3" s="282"/>
      <c r="E3" s="282" t="str">
        <f>+'ปร.4สี่หน้า'!D3</f>
        <v>โรงเรียน....................................</v>
      </c>
      <c r="F3" s="283"/>
      <c r="G3" s="283"/>
      <c r="H3" s="283"/>
      <c r="I3" s="283"/>
      <c r="J3" s="336" t="s">
        <v>149</v>
      </c>
      <c r="K3" s="594" t="s">
        <v>131</v>
      </c>
      <c r="L3" s="594"/>
    </row>
    <row r="4" spans="1:12" ht="21">
      <c r="A4" s="281" t="s">
        <v>10</v>
      </c>
      <c r="B4" s="286" t="s">
        <v>1</v>
      </c>
      <c r="C4" s="286"/>
      <c r="D4" s="286"/>
      <c r="E4" s="364" t="str">
        <f>+'ปร.4สี่หน้า'!J3</f>
        <v>สพป.ขอนแก่น เขต 1</v>
      </c>
      <c r="F4" s="287"/>
      <c r="G4" s="287"/>
      <c r="H4" s="287"/>
      <c r="I4" s="287"/>
      <c r="J4" s="287"/>
      <c r="K4" s="287"/>
      <c r="L4" s="287"/>
    </row>
    <row r="5" spans="1:12" ht="21">
      <c r="A5" s="281" t="s">
        <v>10</v>
      </c>
      <c r="B5" s="489" t="s">
        <v>69</v>
      </c>
      <c r="C5" s="489"/>
      <c r="D5" s="489"/>
      <c r="E5" s="489"/>
      <c r="F5" s="489"/>
      <c r="G5" s="489"/>
      <c r="H5" s="489"/>
      <c r="I5" s="288" t="s">
        <v>11</v>
      </c>
      <c r="J5" s="83">
        <v>4</v>
      </c>
      <c r="K5" s="489" t="s">
        <v>12</v>
      </c>
      <c r="L5" s="489"/>
    </row>
    <row r="6" spans="1:12" ht="21">
      <c r="A6" s="281" t="s">
        <v>10</v>
      </c>
      <c r="B6" s="287" t="s">
        <v>2</v>
      </c>
      <c r="C6" s="287"/>
      <c r="D6" s="287"/>
      <c r="E6" s="287" t="str">
        <f>+'ปร.4สี่หน้า'!K4</f>
        <v>12ตค58</v>
      </c>
      <c r="F6" s="287"/>
      <c r="G6" s="595"/>
      <c r="H6" s="595"/>
      <c r="I6" s="494" t="s">
        <v>67</v>
      </c>
      <c r="J6" s="494"/>
      <c r="K6" s="493" t="s">
        <v>67</v>
      </c>
      <c r="L6" s="493"/>
    </row>
    <row r="7" spans="1:12" ht="21.75" thickBot="1">
      <c r="A7" s="289"/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ht="21.75" thickTop="1">
      <c r="A8" s="482" t="s">
        <v>3</v>
      </c>
      <c r="B8" s="510" t="s">
        <v>4</v>
      </c>
      <c r="C8" s="511"/>
      <c r="D8" s="511"/>
      <c r="E8" s="511"/>
      <c r="F8" s="511"/>
      <c r="G8" s="511"/>
      <c r="H8" s="511"/>
      <c r="I8" s="291" t="s">
        <v>24</v>
      </c>
      <c r="J8" s="519" t="s">
        <v>28</v>
      </c>
      <c r="K8" s="292" t="s">
        <v>21</v>
      </c>
      <c r="L8" s="482" t="s">
        <v>5</v>
      </c>
    </row>
    <row r="9" spans="1:12" ht="21.75" thickBot="1">
      <c r="A9" s="483"/>
      <c r="B9" s="513"/>
      <c r="C9" s="514"/>
      <c r="D9" s="514"/>
      <c r="E9" s="514"/>
      <c r="F9" s="514"/>
      <c r="G9" s="514"/>
      <c r="H9" s="514"/>
      <c r="I9" s="293" t="s">
        <v>22</v>
      </c>
      <c r="J9" s="520"/>
      <c r="K9" s="293" t="s">
        <v>22</v>
      </c>
      <c r="L9" s="483"/>
    </row>
    <row r="10" spans="1:12" ht="21.75" thickTop="1">
      <c r="A10" s="294">
        <v>1</v>
      </c>
      <c r="B10" s="495" t="s">
        <v>81</v>
      </c>
      <c r="C10" s="496"/>
      <c r="D10" s="496"/>
      <c r="E10" s="496"/>
      <c r="F10" s="496"/>
      <c r="G10" s="496"/>
      <c r="H10" s="496"/>
      <c r="I10" s="295">
        <f>+'ปร.4สี่หน้า'!L100</f>
        <v>25400</v>
      </c>
      <c r="J10" s="296">
        <v>1.3074</v>
      </c>
      <c r="K10" s="295">
        <f>I10*J10</f>
        <v>33207.96</v>
      </c>
      <c r="L10" s="297"/>
    </row>
    <row r="11" spans="1:12" ht="21">
      <c r="A11" s="298"/>
      <c r="B11" s="490"/>
      <c r="C11" s="489"/>
      <c r="D11" s="489"/>
      <c r="E11" s="489"/>
      <c r="F11" s="489"/>
      <c r="G11" s="489"/>
      <c r="H11" s="489"/>
      <c r="I11" s="299"/>
      <c r="J11" s="300"/>
      <c r="K11" s="299"/>
      <c r="L11" s="301"/>
    </row>
    <row r="12" spans="1:12" ht="21">
      <c r="A12" s="298"/>
      <c r="B12" s="619"/>
      <c r="C12" s="620"/>
      <c r="D12" s="620"/>
      <c r="E12" s="620"/>
      <c r="F12" s="620"/>
      <c r="G12" s="620"/>
      <c r="H12" s="620"/>
      <c r="I12" s="304"/>
      <c r="J12" s="300"/>
      <c r="K12" s="299"/>
      <c r="L12" s="301"/>
    </row>
    <row r="13" spans="1:12" ht="21">
      <c r="A13" s="298"/>
      <c r="B13" s="621"/>
      <c r="C13" s="622"/>
      <c r="D13" s="622"/>
      <c r="E13" s="622"/>
      <c r="F13" s="622"/>
      <c r="G13" s="622"/>
      <c r="H13" s="623"/>
      <c r="I13" s="300"/>
      <c r="J13" s="300"/>
      <c r="K13" s="307"/>
      <c r="L13" s="301"/>
    </row>
    <row r="14" spans="1:12" ht="18.75">
      <c r="A14" s="308"/>
      <c r="B14" s="486"/>
      <c r="C14" s="487"/>
      <c r="D14" s="487"/>
      <c r="E14" s="487"/>
      <c r="F14" s="487"/>
      <c r="G14" s="487"/>
      <c r="H14" s="310"/>
      <c r="I14" s="311"/>
      <c r="J14" s="311"/>
      <c r="K14" s="312"/>
      <c r="L14" s="313"/>
    </row>
    <row r="15" spans="1:12" ht="18.75">
      <c r="A15" s="313"/>
      <c r="B15" s="476"/>
      <c r="C15" s="477"/>
      <c r="D15" s="477"/>
      <c r="E15" s="477"/>
      <c r="F15" s="477"/>
      <c r="G15" s="477"/>
      <c r="H15" s="303"/>
      <c r="I15" s="311"/>
      <c r="J15" s="311"/>
      <c r="K15" s="312"/>
      <c r="L15" s="313"/>
    </row>
    <row r="16" spans="1:12" ht="18.75">
      <c r="A16" s="313"/>
      <c r="B16" s="476"/>
      <c r="C16" s="477"/>
      <c r="D16" s="477"/>
      <c r="E16" s="477"/>
      <c r="F16" s="477"/>
      <c r="G16" s="477"/>
      <c r="H16" s="303"/>
      <c r="I16" s="311"/>
      <c r="J16" s="311"/>
      <c r="K16" s="312"/>
      <c r="L16" s="313"/>
    </row>
    <row r="17" spans="1:12" ht="19.5" thickBot="1">
      <c r="A17" s="314"/>
      <c r="B17" s="474"/>
      <c r="C17" s="475"/>
      <c r="D17" s="475"/>
      <c r="E17" s="475"/>
      <c r="F17" s="475"/>
      <c r="G17" s="475"/>
      <c r="H17" s="316"/>
      <c r="I17" s="317"/>
      <c r="J17" s="317"/>
      <c r="K17" s="318"/>
      <c r="L17" s="314"/>
    </row>
    <row r="18" spans="1:12" ht="21.75" thickTop="1">
      <c r="A18" s="516" t="s">
        <v>23</v>
      </c>
      <c r="B18" s="626"/>
      <c r="C18" s="626"/>
      <c r="D18" s="626"/>
      <c r="E18" s="626"/>
      <c r="F18" s="626"/>
      <c r="G18" s="626"/>
      <c r="H18" s="626"/>
      <c r="I18" s="517"/>
      <c r="J18" s="518"/>
      <c r="K18" s="319">
        <f>SUM(K10:K17)</f>
        <v>33207.96</v>
      </c>
      <c r="L18" s="320"/>
    </row>
    <row r="19" spans="1:12" ht="21.75" thickBot="1">
      <c r="A19" s="498" t="str">
        <f>"("&amp;_xlfn.BAHTTEXT(K19)&amp;")"</f>
        <v>(สามหมื่นสามพันสองร้อยบาทถ้วน)</v>
      </c>
      <c r="B19" s="499"/>
      <c r="C19" s="499"/>
      <c r="D19" s="499"/>
      <c r="E19" s="499"/>
      <c r="F19" s="499"/>
      <c r="G19" s="499"/>
      <c r="H19" s="499"/>
      <c r="I19" s="499"/>
      <c r="J19" s="321" t="s">
        <v>29</v>
      </c>
      <c r="K19" s="322">
        <f>ROUNDDOWN(K18,-2)</f>
        <v>33200</v>
      </c>
      <c r="L19" s="323" t="s">
        <v>9</v>
      </c>
    </row>
    <row r="20" spans="1:12" ht="21.75" thickTop="1">
      <c r="A20" s="325"/>
      <c r="B20" s="500"/>
      <c r="C20" s="500"/>
      <c r="D20" s="500"/>
      <c r="E20" s="500"/>
      <c r="F20" s="500"/>
      <c r="G20" s="480"/>
      <c r="H20" s="506"/>
      <c r="I20" s="506"/>
      <c r="J20" s="506"/>
      <c r="K20" s="506"/>
      <c r="L20" s="506"/>
    </row>
    <row r="21" spans="1:12" ht="18.75">
      <c r="A21" s="123"/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</row>
    <row r="22" spans="1:12" ht="21">
      <c r="A22" s="325"/>
      <c r="B22" s="500" t="s">
        <v>71</v>
      </c>
      <c r="C22" s="500"/>
      <c r="D22" s="500"/>
      <c r="E22" s="500"/>
      <c r="F22" s="500"/>
      <c r="G22" s="480" t="s">
        <v>25</v>
      </c>
      <c r="H22" s="480"/>
      <c r="I22" s="480"/>
      <c r="J22" s="506"/>
      <c r="K22" s="506"/>
      <c r="L22" s="506"/>
    </row>
    <row r="23" spans="1:12" ht="18.75">
      <c r="A23" s="123"/>
      <c r="B23" s="473"/>
      <c r="C23" s="473"/>
      <c r="D23" s="473"/>
      <c r="E23" s="473"/>
      <c r="F23" s="473"/>
      <c r="G23" s="473" t="s">
        <v>113</v>
      </c>
      <c r="H23" s="473"/>
      <c r="I23" s="473"/>
      <c r="J23" s="473"/>
      <c r="K23" s="473"/>
      <c r="L23" s="473"/>
    </row>
    <row r="24" spans="1:12" ht="21">
      <c r="A24" s="325"/>
      <c r="B24" s="500" t="s">
        <v>74</v>
      </c>
      <c r="C24" s="500"/>
      <c r="D24" s="500"/>
      <c r="E24" s="500"/>
      <c r="F24" s="500"/>
      <c r="G24" s="480" t="s">
        <v>25</v>
      </c>
      <c r="H24" s="480"/>
      <c r="I24" s="480"/>
      <c r="J24" s="506" t="s">
        <v>162</v>
      </c>
      <c r="K24" s="506"/>
      <c r="L24" s="506"/>
    </row>
    <row r="25" spans="1:12" ht="18.75">
      <c r="A25" s="123"/>
      <c r="B25" s="473"/>
      <c r="C25" s="473"/>
      <c r="D25" s="473"/>
      <c r="E25" s="473"/>
      <c r="F25" s="473"/>
      <c r="G25" s="473" t="s">
        <v>133</v>
      </c>
      <c r="H25" s="473"/>
      <c r="I25" s="473"/>
      <c r="J25" s="473"/>
      <c r="K25" s="473"/>
      <c r="L25" s="473"/>
    </row>
    <row r="26" spans="1:12" ht="21">
      <c r="A26" s="325"/>
      <c r="B26" s="500" t="s">
        <v>74</v>
      </c>
      <c r="C26" s="500"/>
      <c r="D26" s="500"/>
      <c r="E26" s="500"/>
      <c r="F26" s="500"/>
      <c r="G26" s="480" t="s">
        <v>25</v>
      </c>
      <c r="H26" s="480"/>
      <c r="I26" s="480"/>
      <c r="J26" s="521" t="s">
        <v>157</v>
      </c>
      <c r="K26" s="521"/>
      <c r="L26" s="521"/>
    </row>
    <row r="27" spans="1:12" ht="21">
      <c r="A27" s="327"/>
      <c r="B27" s="473"/>
      <c r="C27" s="473"/>
      <c r="D27" s="473"/>
      <c r="E27" s="473"/>
      <c r="F27" s="473"/>
      <c r="G27" s="473" t="s">
        <v>161</v>
      </c>
      <c r="H27" s="473"/>
      <c r="I27" s="473"/>
      <c r="J27" s="521" t="s">
        <v>154</v>
      </c>
      <c r="K27" s="521"/>
      <c r="L27" s="521"/>
    </row>
    <row r="28" spans="1:12" ht="21">
      <c r="A28" s="328"/>
      <c r="B28" s="500" t="s">
        <v>76</v>
      </c>
      <c r="C28" s="500"/>
      <c r="D28" s="500"/>
      <c r="E28" s="500"/>
      <c r="F28" s="500"/>
      <c r="G28" s="480" t="s">
        <v>25</v>
      </c>
      <c r="H28" s="480"/>
      <c r="I28" s="480"/>
      <c r="J28" s="625" t="s">
        <v>156</v>
      </c>
      <c r="K28" s="625"/>
      <c r="L28" s="625"/>
    </row>
    <row r="29" spans="1:12" ht="21">
      <c r="A29" s="328"/>
      <c r="B29" s="473"/>
      <c r="C29" s="473"/>
      <c r="D29" s="473"/>
      <c r="E29" s="473"/>
      <c r="F29" s="473"/>
      <c r="G29" s="473" t="s">
        <v>155</v>
      </c>
      <c r="H29" s="473"/>
      <c r="I29" s="473"/>
      <c r="J29" s="521" t="s">
        <v>154</v>
      </c>
      <c r="K29" s="521"/>
      <c r="L29" s="521"/>
    </row>
    <row r="30" spans="1:12" ht="21">
      <c r="A30" s="279"/>
      <c r="B30" s="507"/>
      <c r="C30" s="507"/>
      <c r="D30" s="507"/>
      <c r="E30" s="507"/>
      <c r="F30" s="507"/>
      <c r="G30" s="480"/>
      <c r="H30" s="506"/>
      <c r="I30" s="506"/>
      <c r="J30" s="330"/>
      <c r="K30" s="330"/>
      <c r="L30" s="279"/>
    </row>
    <row r="31" spans="1:12" ht="21">
      <c r="A31" s="279"/>
      <c r="B31" s="507"/>
      <c r="C31" s="507"/>
      <c r="D31" s="507"/>
      <c r="E31" s="507"/>
      <c r="F31" s="507"/>
      <c r="G31" s="480"/>
      <c r="H31" s="506"/>
      <c r="I31" s="506"/>
      <c r="J31" s="330"/>
      <c r="K31" s="330"/>
      <c r="L31" s="279"/>
    </row>
    <row r="32" spans="1:12" ht="18.75">
      <c r="A32" s="94"/>
      <c r="B32" s="504"/>
      <c r="C32" s="504"/>
      <c r="D32" s="504"/>
      <c r="E32" s="504"/>
      <c r="F32" s="504"/>
      <c r="G32" s="473"/>
      <c r="H32" s="473"/>
      <c r="I32" s="473"/>
      <c r="J32" s="332"/>
      <c r="K32" s="333"/>
      <c r="L32" s="94"/>
    </row>
    <row r="33" spans="1:12" ht="18.75">
      <c r="A33" s="94"/>
      <c r="B33" s="331"/>
      <c r="C33" s="331"/>
      <c r="D33" s="331"/>
      <c r="E33" s="331"/>
      <c r="F33" s="331"/>
      <c r="G33" s="324"/>
      <c r="H33" s="324"/>
      <c r="I33" s="324"/>
      <c r="J33" s="332"/>
      <c r="K33" s="333"/>
      <c r="L33" s="94"/>
    </row>
    <row r="34" spans="1:12" ht="18.75">
      <c r="A34" s="94"/>
      <c r="B34" s="331"/>
      <c r="C34" s="331"/>
      <c r="D34" s="331"/>
      <c r="E34" s="331"/>
      <c r="F34" s="331"/>
      <c r="G34" s="324"/>
      <c r="H34" s="324"/>
      <c r="I34" s="324"/>
      <c r="J34" s="332"/>
      <c r="K34" s="333"/>
      <c r="L34" s="94"/>
    </row>
  </sheetData>
  <sheetProtection/>
  <mergeCells count="59">
    <mergeCell ref="B31:F31"/>
    <mergeCell ref="G31:I31"/>
    <mergeCell ref="G25:I25"/>
    <mergeCell ref="J25:L25"/>
    <mergeCell ref="B26:F26"/>
    <mergeCell ref="G26:I26"/>
    <mergeCell ref="J26:L26"/>
    <mergeCell ref="B27:F27"/>
    <mergeCell ref="G27:I27"/>
    <mergeCell ref="J27:L27"/>
    <mergeCell ref="B25:F25"/>
    <mergeCell ref="B12:H12"/>
    <mergeCell ref="G21:I21"/>
    <mergeCell ref="J21:L21"/>
    <mergeCell ref="B22:F22"/>
    <mergeCell ref="G22:I22"/>
    <mergeCell ref="J22:L22"/>
    <mergeCell ref="B17:G17"/>
    <mergeCell ref="A18:J18"/>
    <mergeCell ref="A19:I19"/>
    <mergeCell ref="B2:D2"/>
    <mergeCell ref="A1:K1"/>
    <mergeCell ref="E2:L2"/>
    <mergeCell ref="K3:L3"/>
    <mergeCell ref="K6:L6"/>
    <mergeCell ref="B5:H5"/>
    <mergeCell ref="K5:L5"/>
    <mergeCell ref="G6:H6"/>
    <mergeCell ref="I6:J6"/>
    <mergeCell ref="A8:A9"/>
    <mergeCell ref="L8:L9"/>
    <mergeCell ref="B13:H13"/>
    <mergeCell ref="B14:G14"/>
    <mergeCell ref="B15:G15"/>
    <mergeCell ref="B16:G16"/>
    <mergeCell ref="B8:H9"/>
    <mergeCell ref="J8:J9"/>
    <mergeCell ref="B10:H10"/>
    <mergeCell ref="B11:H11"/>
    <mergeCell ref="B20:F20"/>
    <mergeCell ref="G20:I20"/>
    <mergeCell ref="J20:L20"/>
    <mergeCell ref="B21:F21"/>
    <mergeCell ref="B24:F24"/>
    <mergeCell ref="G24:I24"/>
    <mergeCell ref="J24:L24"/>
    <mergeCell ref="B23:F23"/>
    <mergeCell ref="G23:I23"/>
    <mergeCell ref="J23:L23"/>
    <mergeCell ref="B28:F28"/>
    <mergeCell ref="G28:I28"/>
    <mergeCell ref="J28:L28"/>
    <mergeCell ref="B29:F29"/>
    <mergeCell ref="B32:F32"/>
    <mergeCell ref="G32:I32"/>
    <mergeCell ref="G29:I29"/>
    <mergeCell ref="J29:L29"/>
    <mergeCell ref="B30:F30"/>
    <mergeCell ref="G30:I30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8515625" style="279" customWidth="1"/>
    <col min="2" max="2" width="1.28515625" style="279" customWidth="1"/>
    <col min="3" max="3" width="4.140625" style="279" customWidth="1"/>
    <col min="4" max="4" width="8.28125" style="279" customWidth="1"/>
    <col min="5" max="5" width="16.00390625" style="279" customWidth="1"/>
    <col min="6" max="6" width="9.8515625" style="279" customWidth="1"/>
    <col min="7" max="7" width="9.421875" style="279" customWidth="1"/>
    <col min="8" max="8" width="6.00390625" style="334" customWidth="1"/>
    <col min="9" max="9" width="8.421875" style="334" customWidth="1"/>
    <col min="10" max="10" width="9.7109375" style="334" customWidth="1"/>
    <col min="11" max="11" width="15.421875" style="279" customWidth="1"/>
    <col min="12" max="12" width="3.28125" style="279" customWidth="1"/>
    <col min="13" max="16384" width="9.140625" style="279" customWidth="1"/>
  </cols>
  <sheetData>
    <row r="1" spans="1:11" ht="22.5">
      <c r="A1" s="525" t="s">
        <v>150</v>
      </c>
      <c r="B1" s="525"/>
      <c r="C1" s="525"/>
      <c r="D1" s="525"/>
      <c r="E1" s="525"/>
      <c r="F1" s="525"/>
      <c r="G1" s="525"/>
      <c r="H1" s="525"/>
      <c r="I1" s="525"/>
      <c r="J1" s="525"/>
      <c r="K1" s="335" t="s">
        <v>93</v>
      </c>
    </row>
    <row r="2" spans="1:11" ht="21">
      <c r="A2" s="508" t="s">
        <v>68</v>
      </c>
      <c r="B2" s="508"/>
      <c r="C2" s="508"/>
      <c r="D2" s="509" t="str">
        <f>+'ปร.4สี่หน้า'!E2</f>
        <v>อาคาร</v>
      </c>
      <c r="E2" s="509"/>
      <c r="F2" s="509"/>
      <c r="G2" s="509"/>
      <c r="H2" s="509"/>
      <c r="I2" s="509"/>
      <c r="J2" s="509"/>
      <c r="K2" s="509"/>
    </row>
    <row r="3" spans="1:11" ht="21">
      <c r="A3" s="488" t="s">
        <v>0</v>
      </c>
      <c r="B3" s="488"/>
      <c r="C3" s="488"/>
      <c r="D3" s="627" t="str">
        <f>+'ปร.4สี่หน้า'!D3</f>
        <v>โรงเรียน....................................</v>
      </c>
      <c r="E3" s="627"/>
      <c r="F3" s="627"/>
      <c r="G3" s="628" t="s">
        <v>149</v>
      </c>
      <c r="H3" s="628"/>
      <c r="I3" s="489" t="str">
        <f>+'ปร.5สี่หน้า'!K3</f>
        <v>aaa</v>
      </c>
      <c r="J3" s="489"/>
      <c r="K3" s="489"/>
    </row>
    <row r="4" spans="1:11" ht="21">
      <c r="A4" s="488" t="s">
        <v>1</v>
      </c>
      <c r="B4" s="488"/>
      <c r="C4" s="287"/>
      <c r="D4" s="366" t="str">
        <f>+'ปร.5สี่หน้า'!E4</f>
        <v>สพป.ขอนแก่น เขต 1</v>
      </c>
      <c r="E4" s="287"/>
      <c r="F4" s="287"/>
      <c r="G4" s="287"/>
      <c r="H4" s="287"/>
      <c r="I4" s="287"/>
      <c r="J4" s="287"/>
      <c r="K4" s="287"/>
    </row>
    <row r="5" spans="1:11" ht="21">
      <c r="A5" s="489" t="s">
        <v>70</v>
      </c>
      <c r="B5" s="489"/>
      <c r="C5" s="489"/>
      <c r="D5" s="489"/>
      <c r="E5" s="489"/>
      <c r="F5" s="337"/>
      <c r="G5" s="489" t="s">
        <v>11</v>
      </c>
      <c r="H5" s="489"/>
      <c r="I5" s="532"/>
      <c r="J5" s="532"/>
      <c r="K5" s="338" t="s">
        <v>12</v>
      </c>
    </row>
    <row r="6" spans="1:11" ht="21">
      <c r="A6" s="489" t="s">
        <v>2</v>
      </c>
      <c r="B6" s="489"/>
      <c r="C6" s="489"/>
      <c r="D6" s="489"/>
      <c r="E6" s="339" t="str">
        <f>+'ปร.4สี่หน้า'!K4</f>
        <v>12ตค58</v>
      </c>
      <c r="F6" s="338"/>
      <c r="G6" s="489"/>
      <c r="H6" s="489"/>
      <c r="I6" s="489"/>
      <c r="J6" s="493"/>
      <c r="K6" s="493"/>
    </row>
    <row r="7" spans="1:11" ht="12" customHeight="1" thickBot="1">
      <c r="A7" s="536"/>
      <c r="B7" s="536"/>
      <c r="C7" s="536"/>
      <c r="D7" s="536"/>
      <c r="E7" s="536"/>
      <c r="F7" s="536"/>
      <c r="G7" s="536"/>
      <c r="H7" s="536"/>
      <c r="I7" s="536"/>
      <c r="J7" s="536"/>
      <c r="K7" s="536"/>
    </row>
    <row r="8" spans="1:11" ht="21.75" customHeight="1" thickTop="1">
      <c r="A8" s="537" t="s">
        <v>3</v>
      </c>
      <c r="B8" s="510" t="s">
        <v>4</v>
      </c>
      <c r="C8" s="511"/>
      <c r="D8" s="511"/>
      <c r="E8" s="511"/>
      <c r="F8" s="511"/>
      <c r="G8" s="512"/>
      <c r="H8" s="529" t="s">
        <v>21</v>
      </c>
      <c r="I8" s="530"/>
      <c r="J8" s="531"/>
      <c r="K8" s="537" t="s">
        <v>5</v>
      </c>
    </row>
    <row r="9" spans="1:11" ht="21.75" customHeight="1" thickBot="1">
      <c r="A9" s="538"/>
      <c r="B9" s="513"/>
      <c r="C9" s="514"/>
      <c r="D9" s="514"/>
      <c r="E9" s="514"/>
      <c r="F9" s="514"/>
      <c r="G9" s="515"/>
      <c r="H9" s="533" t="s">
        <v>22</v>
      </c>
      <c r="I9" s="534"/>
      <c r="J9" s="535"/>
      <c r="K9" s="538"/>
    </row>
    <row r="10" spans="1:11" ht="21.75" thickTop="1">
      <c r="A10" s="297"/>
      <c r="B10" s="553" t="s">
        <v>6</v>
      </c>
      <c r="C10" s="554"/>
      <c r="D10" s="554"/>
      <c r="E10" s="554"/>
      <c r="F10" s="554"/>
      <c r="G10" s="555"/>
      <c r="H10" s="526"/>
      <c r="I10" s="527"/>
      <c r="J10" s="528"/>
      <c r="K10" s="297"/>
    </row>
    <row r="11" spans="1:11" ht="21">
      <c r="A11" s="340">
        <f>A10+1</f>
        <v>1</v>
      </c>
      <c r="B11" s="490" t="s">
        <v>86</v>
      </c>
      <c r="C11" s="489"/>
      <c r="D11" s="489"/>
      <c r="E11" s="489"/>
      <c r="F11" s="489"/>
      <c r="G11" s="491"/>
      <c r="H11" s="544">
        <f>+'ปร.5สี่หน้า'!K19</f>
        <v>33200</v>
      </c>
      <c r="I11" s="545"/>
      <c r="J11" s="546"/>
      <c r="K11" s="301"/>
    </row>
    <row r="12" spans="1:11" ht="21">
      <c r="A12" s="340"/>
      <c r="B12" s="490"/>
      <c r="C12" s="489"/>
      <c r="D12" s="489"/>
      <c r="E12" s="489"/>
      <c r="F12" s="489"/>
      <c r="G12" s="491"/>
      <c r="H12" s="544"/>
      <c r="I12" s="545"/>
      <c r="J12" s="546"/>
      <c r="K12" s="301"/>
    </row>
    <row r="13" spans="1:11" ht="21">
      <c r="A13" s="340"/>
      <c r="B13" s="490"/>
      <c r="C13" s="489"/>
      <c r="D13" s="489"/>
      <c r="E13" s="489"/>
      <c r="F13" s="489"/>
      <c r="G13" s="491"/>
      <c r="H13" s="544"/>
      <c r="I13" s="545"/>
      <c r="J13" s="546"/>
      <c r="K13" s="301"/>
    </row>
    <row r="14" spans="1:11" ht="21">
      <c r="A14" s="298"/>
      <c r="B14" s="542"/>
      <c r="C14" s="532"/>
      <c r="D14" s="532"/>
      <c r="E14" s="532"/>
      <c r="F14" s="532"/>
      <c r="G14" s="543"/>
      <c r="H14" s="544"/>
      <c r="I14" s="545"/>
      <c r="J14" s="546"/>
      <c r="K14" s="301"/>
    </row>
    <row r="15" spans="1:11" ht="21">
      <c r="A15" s="298"/>
      <c r="B15" s="542"/>
      <c r="C15" s="532"/>
      <c r="D15" s="532"/>
      <c r="E15" s="532"/>
      <c r="F15" s="532"/>
      <c r="G15" s="543"/>
      <c r="H15" s="544"/>
      <c r="I15" s="545"/>
      <c r="J15" s="546"/>
      <c r="K15" s="301"/>
    </row>
    <row r="16" spans="1:11" ht="21">
      <c r="A16" s="298"/>
      <c r="B16" s="542"/>
      <c r="C16" s="532"/>
      <c r="D16" s="532"/>
      <c r="E16" s="532"/>
      <c r="F16" s="532"/>
      <c r="G16" s="543"/>
      <c r="H16" s="544"/>
      <c r="I16" s="545"/>
      <c r="J16" s="546"/>
      <c r="K16" s="301"/>
    </row>
    <row r="17" spans="1:11" ht="21">
      <c r="A17" s="298"/>
      <c r="B17" s="542"/>
      <c r="C17" s="532"/>
      <c r="D17" s="532"/>
      <c r="E17" s="532"/>
      <c r="F17" s="532"/>
      <c r="G17" s="543"/>
      <c r="H17" s="544"/>
      <c r="I17" s="545"/>
      <c r="J17" s="546"/>
      <c r="K17" s="301"/>
    </row>
    <row r="18" spans="1:11" ht="21">
      <c r="A18" s="298"/>
      <c r="B18" s="542"/>
      <c r="C18" s="532"/>
      <c r="D18" s="532"/>
      <c r="E18" s="532"/>
      <c r="F18" s="532"/>
      <c r="G18" s="543"/>
      <c r="H18" s="544"/>
      <c r="I18" s="545"/>
      <c r="J18" s="546"/>
      <c r="K18" s="301"/>
    </row>
    <row r="19" spans="1:11" ht="21.75" thickBot="1">
      <c r="A19" s="341"/>
      <c r="B19" s="547"/>
      <c r="C19" s="548"/>
      <c r="D19" s="548"/>
      <c r="E19" s="548"/>
      <c r="F19" s="548"/>
      <c r="G19" s="549"/>
      <c r="H19" s="550"/>
      <c r="I19" s="551"/>
      <c r="J19" s="552"/>
      <c r="K19" s="342"/>
    </row>
    <row r="20" spans="1:11" ht="22.5" thickBot="1" thickTop="1">
      <c r="A20" s="524" t="s">
        <v>6</v>
      </c>
      <c r="B20" s="516" t="s">
        <v>8</v>
      </c>
      <c r="C20" s="517"/>
      <c r="D20" s="517"/>
      <c r="E20" s="517"/>
      <c r="F20" s="517"/>
      <c r="G20" s="518"/>
      <c r="H20" s="539">
        <f>SUM(H11:H19)</f>
        <v>33200</v>
      </c>
      <c r="I20" s="540"/>
      <c r="J20" s="541"/>
      <c r="K20" s="343" t="s">
        <v>9</v>
      </c>
    </row>
    <row r="21" spans="1:11" ht="22.5" thickBot="1" thickTop="1">
      <c r="A21" s="483"/>
      <c r="B21" s="498" t="str">
        <f>"("&amp;_xlfn.BAHTTEXT(H20)&amp;")"</f>
        <v>(สามหมื่นสามพันสองร้อยบาทถ้วน)</v>
      </c>
      <c r="C21" s="499"/>
      <c r="D21" s="499"/>
      <c r="E21" s="499"/>
      <c r="F21" s="499"/>
      <c r="G21" s="499"/>
      <c r="H21" s="499"/>
      <c r="I21" s="499"/>
      <c r="J21" s="499"/>
      <c r="K21" s="344"/>
    </row>
    <row r="22" spans="2:11" s="345" customFormat="1" ht="21.75" thickTop="1">
      <c r="B22" s="523"/>
      <c r="C22" s="523"/>
      <c r="D22" s="523"/>
      <c r="E22" s="473"/>
      <c r="F22" s="473"/>
      <c r="G22" s="324"/>
      <c r="H22" s="346"/>
      <c r="I22" s="346"/>
      <c r="J22" s="346"/>
      <c r="K22" s="346"/>
    </row>
    <row r="23" spans="1:13" s="345" customFormat="1" ht="21">
      <c r="A23" s="500" t="s">
        <v>71</v>
      </c>
      <c r="B23" s="500"/>
      <c r="C23" s="500"/>
      <c r="D23" s="500"/>
      <c r="E23" s="480" t="s">
        <v>72</v>
      </c>
      <c r="F23" s="480"/>
      <c r="G23" s="480"/>
      <c r="H23" s="480"/>
      <c r="I23" s="347"/>
      <c r="J23" s="347"/>
      <c r="K23" s="325"/>
      <c r="L23" s="348"/>
      <c r="M23" s="349"/>
    </row>
    <row r="24" spans="1:13" ht="30" customHeight="1">
      <c r="A24" s="349"/>
      <c r="B24" s="523"/>
      <c r="C24" s="523"/>
      <c r="D24" s="523"/>
      <c r="E24" s="522" t="s">
        <v>134</v>
      </c>
      <c r="F24" s="522"/>
      <c r="G24" s="522"/>
      <c r="H24" s="522"/>
      <c r="I24" s="351"/>
      <c r="J24" s="351"/>
      <c r="K24" s="325"/>
      <c r="L24" s="351"/>
      <c r="M24" s="325"/>
    </row>
    <row r="25" spans="1:13" ht="21">
      <c r="A25" s="500" t="s">
        <v>74</v>
      </c>
      <c r="B25" s="500"/>
      <c r="C25" s="500"/>
      <c r="D25" s="500"/>
      <c r="E25" s="480" t="s">
        <v>72</v>
      </c>
      <c r="F25" s="480"/>
      <c r="G25" s="521" t="s">
        <v>163</v>
      </c>
      <c r="H25" s="521"/>
      <c r="I25" s="521"/>
      <c r="J25" s="521"/>
      <c r="K25" s="521"/>
      <c r="L25" s="351"/>
      <c r="M25" s="325"/>
    </row>
    <row r="26" spans="1:13" ht="21">
      <c r="A26" s="325"/>
      <c r="B26" s="506"/>
      <c r="C26" s="506"/>
      <c r="D26" s="506"/>
      <c r="E26" s="522" t="s">
        <v>73</v>
      </c>
      <c r="F26" s="522"/>
      <c r="G26" s="347"/>
      <c r="H26" s="325"/>
      <c r="I26" s="351"/>
      <c r="J26" s="351"/>
      <c r="K26" s="325"/>
      <c r="L26" s="351"/>
      <c r="M26" s="325"/>
    </row>
    <row r="27" spans="1:13" ht="30" customHeight="1">
      <c r="A27" s="500" t="s">
        <v>74</v>
      </c>
      <c r="B27" s="500"/>
      <c r="C27" s="500"/>
      <c r="D27" s="500"/>
      <c r="E27" s="480" t="s">
        <v>72</v>
      </c>
      <c r="F27" s="480"/>
      <c r="G27" s="521" t="s">
        <v>157</v>
      </c>
      <c r="H27" s="521"/>
      <c r="I27" s="521"/>
      <c r="J27" s="521"/>
      <c r="K27" s="521"/>
      <c r="L27" s="351"/>
      <c r="M27" s="325"/>
    </row>
    <row r="28" spans="1:13" ht="21">
      <c r="A28" s="325"/>
      <c r="B28" s="506"/>
      <c r="C28" s="506"/>
      <c r="D28" s="506"/>
      <c r="E28" s="522" t="s">
        <v>161</v>
      </c>
      <c r="F28" s="522"/>
      <c r="G28" s="521" t="s">
        <v>158</v>
      </c>
      <c r="H28" s="521"/>
      <c r="I28" s="521"/>
      <c r="J28" s="521"/>
      <c r="K28" s="521"/>
      <c r="L28" s="351"/>
      <c r="M28" s="325"/>
    </row>
    <row r="29" spans="1:13" ht="30" customHeight="1">
      <c r="A29" s="500" t="s">
        <v>76</v>
      </c>
      <c r="B29" s="500"/>
      <c r="C29" s="500"/>
      <c r="D29" s="500"/>
      <c r="E29" s="480" t="s">
        <v>72</v>
      </c>
      <c r="F29" s="480"/>
      <c r="G29" s="521" t="s">
        <v>156</v>
      </c>
      <c r="H29" s="521"/>
      <c r="I29" s="521"/>
      <c r="J29" s="521"/>
      <c r="K29" s="521"/>
      <c r="L29" s="351"/>
      <c r="M29" s="325"/>
    </row>
    <row r="30" spans="1:13" ht="21">
      <c r="A30" s="325"/>
      <c r="B30" s="506"/>
      <c r="C30" s="506"/>
      <c r="D30" s="506"/>
      <c r="E30" s="522" t="s">
        <v>155</v>
      </c>
      <c r="F30" s="522"/>
      <c r="G30" s="521" t="s">
        <v>158</v>
      </c>
      <c r="H30" s="521"/>
      <c r="I30" s="521"/>
      <c r="J30" s="521"/>
      <c r="K30" s="521"/>
      <c r="L30" s="351"/>
      <c r="M30" s="325"/>
    </row>
    <row r="31" spans="2:11" ht="37.5" customHeight="1">
      <c r="B31" s="506"/>
      <c r="C31" s="506"/>
      <c r="D31" s="506"/>
      <c r="E31" s="522"/>
      <c r="F31" s="522"/>
      <c r="G31" s="350"/>
      <c r="H31" s="347"/>
      <c r="I31" s="347"/>
      <c r="J31" s="347"/>
      <c r="K31" s="325"/>
    </row>
    <row r="32" spans="1:11" ht="30" customHeight="1">
      <c r="A32" s="507"/>
      <c r="B32" s="507"/>
      <c r="C32" s="507"/>
      <c r="D32" s="507"/>
      <c r="E32" s="507"/>
      <c r="F32" s="507"/>
      <c r="G32" s="507"/>
      <c r="H32" s="507"/>
      <c r="I32" s="507"/>
      <c r="J32" s="507"/>
      <c r="K32" s="507"/>
    </row>
    <row r="33" spans="2:11" ht="21">
      <c r="B33" s="500"/>
      <c r="C33" s="500"/>
      <c r="D33" s="500"/>
      <c r="E33" s="500"/>
      <c r="F33" s="500"/>
      <c r="G33" s="500"/>
      <c r="H33" s="500"/>
      <c r="I33" s="500"/>
      <c r="J33" s="500"/>
      <c r="K33" s="500"/>
    </row>
  </sheetData>
  <sheetProtection/>
  <mergeCells count="73">
    <mergeCell ref="G25:K25"/>
    <mergeCell ref="G28:K28"/>
    <mergeCell ref="G30:K30"/>
    <mergeCell ref="G27:K27"/>
    <mergeCell ref="G29:K29"/>
    <mergeCell ref="A3:C3"/>
    <mergeCell ref="D3:F3"/>
    <mergeCell ref="G3:H3"/>
    <mergeCell ref="I3:K3"/>
    <mergeCell ref="A6:D6"/>
    <mergeCell ref="G6:I6"/>
    <mergeCell ref="J6:K6"/>
    <mergeCell ref="A7:K7"/>
    <mergeCell ref="A1:J1"/>
    <mergeCell ref="A4:B4"/>
    <mergeCell ref="A2:C2"/>
    <mergeCell ref="D2:K2"/>
    <mergeCell ref="A5:E5"/>
    <mergeCell ref="G5:H5"/>
    <mergeCell ref="I5:J5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B22:D22"/>
    <mergeCell ref="E22:F22"/>
    <mergeCell ref="A23:D23"/>
    <mergeCell ref="E23:F23"/>
    <mergeCell ref="G23:H23"/>
    <mergeCell ref="B24:D24"/>
    <mergeCell ref="E24:F24"/>
    <mergeCell ref="G24:H24"/>
    <mergeCell ref="A25:D25"/>
    <mergeCell ref="E25:F25"/>
    <mergeCell ref="B26:D26"/>
    <mergeCell ref="E26:F26"/>
    <mergeCell ref="A27:D27"/>
    <mergeCell ref="E27:F27"/>
    <mergeCell ref="B28:D28"/>
    <mergeCell ref="E28:F28"/>
    <mergeCell ref="B31:D31"/>
    <mergeCell ref="E31:F31"/>
    <mergeCell ref="A32:K32"/>
    <mergeCell ref="B33:K33"/>
    <mergeCell ref="A29:D29"/>
    <mergeCell ref="E29:F29"/>
    <mergeCell ref="B30:D30"/>
    <mergeCell ref="E30:F30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363" customWidth="1"/>
    <col min="2" max="2" width="9.140625" style="363" customWidth="1"/>
    <col min="3" max="3" width="2.7109375" style="363" customWidth="1"/>
    <col min="4" max="4" width="6.7109375" style="363" customWidth="1"/>
    <col min="5" max="5" width="15.8515625" style="363" customWidth="1"/>
    <col min="6" max="6" width="9.140625" style="363" customWidth="1"/>
    <col min="7" max="7" width="10.57421875" style="363" customWidth="1"/>
    <col min="8" max="8" width="14.28125" style="363" customWidth="1"/>
    <col min="9" max="9" width="10.8515625" style="363" bestFit="1" customWidth="1"/>
    <col min="10" max="10" width="11.28125" style="363" customWidth="1"/>
    <col min="11" max="11" width="12.00390625" style="363" customWidth="1"/>
    <col min="12" max="12" width="15.28125" style="363" customWidth="1"/>
    <col min="13" max="13" width="10.140625" style="363" customWidth="1"/>
    <col min="14" max="16384" width="9.140625" style="363" customWidth="1"/>
  </cols>
  <sheetData>
    <row r="1" spans="1:13" ht="21">
      <c r="A1" s="566" t="s">
        <v>26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352" t="s">
        <v>95</v>
      </c>
      <c r="M1" s="352"/>
    </row>
    <row r="2" spans="1:13" ht="21">
      <c r="A2" s="131" t="s">
        <v>80</v>
      </c>
      <c r="B2" s="131"/>
      <c r="C2" s="126"/>
      <c r="D2" s="126"/>
      <c r="E2" s="126" t="s">
        <v>102</v>
      </c>
      <c r="F2" s="122"/>
      <c r="G2" s="123"/>
      <c r="H2" s="124"/>
      <c r="I2" s="127"/>
      <c r="J2" s="126"/>
      <c r="K2" s="126"/>
      <c r="L2" s="126"/>
      <c r="M2" s="126"/>
    </row>
    <row r="3" spans="1:13" ht="18.75">
      <c r="A3" s="569" t="s">
        <v>0</v>
      </c>
      <c r="B3" s="569"/>
      <c r="C3" s="569"/>
      <c r="D3" s="126" t="s">
        <v>103</v>
      </c>
      <c r="E3" s="126"/>
      <c r="F3" s="126"/>
      <c r="G3" s="126"/>
      <c r="H3" s="126"/>
      <c r="I3" s="128" t="s">
        <v>96</v>
      </c>
      <c r="J3" s="129" t="s">
        <v>158</v>
      </c>
      <c r="K3" s="129"/>
      <c r="L3" s="129"/>
      <c r="M3" s="129"/>
    </row>
    <row r="4" spans="1:13" ht="19.5" thickBot="1">
      <c r="A4" s="569" t="s">
        <v>7</v>
      </c>
      <c r="B4" s="569"/>
      <c r="C4" s="569"/>
      <c r="D4" s="588" t="s">
        <v>104</v>
      </c>
      <c r="E4" s="588"/>
      <c r="F4" s="588"/>
      <c r="G4" s="588"/>
      <c r="H4" s="588"/>
      <c r="I4" s="589" t="s">
        <v>2</v>
      </c>
      <c r="J4" s="589"/>
      <c r="K4" s="130" t="s">
        <v>105</v>
      </c>
      <c r="L4" s="130"/>
      <c r="M4" s="130"/>
    </row>
    <row r="5" spans="1:13" ht="19.5" thickTop="1">
      <c r="A5" s="580" t="s">
        <v>3</v>
      </c>
      <c r="B5" s="572" t="s">
        <v>4</v>
      </c>
      <c r="C5" s="573"/>
      <c r="D5" s="573"/>
      <c r="E5" s="573"/>
      <c r="F5" s="576" t="s">
        <v>11</v>
      </c>
      <c r="G5" s="578" t="s">
        <v>13</v>
      </c>
      <c r="H5" s="567" t="s">
        <v>19</v>
      </c>
      <c r="I5" s="568"/>
      <c r="J5" s="567" t="s">
        <v>15</v>
      </c>
      <c r="K5" s="568"/>
      <c r="L5" s="570" t="s">
        <v>17</v>
      </c>
      <c r="M5" s="580" t="s">
        <v>5</v>
      </c>
    </row>
    <row r="6" spans="1:13" ht="19.5" thickBot="1">
      <c r="A6" s="581"/>
      <c r="B6" s="574"/>
      <c r="C6" s="575"/>
      <c r="D6" s="575"/>
      <c r="E6" s="575"/>
      <c r="F6" s="577"/>
      <c r="G6" s="579"/>
      <c r="H6" s="95" t="s">
        <v>27</v>
      </c>
      <c r="I6" s="95" t="s">
        <v>16</v>
      </c>
      <c r="J6" s="95" t="s">
        <v>27</v>
      </c>
      <c r="K6" s="95" t="s">
        <v>16</v>
      </c>
      <c r="L6" s="571"/>
      <c r="M6" s="581"/>
    </row>
    <row r="7" spans="1:13" ht="19.5" thickTop="1">
      <c r="A7" s="96"/>
      <c r="B7" s="596"/>
      <c r="C7" s="597"/>
      <c r="D7" s="597"/>
      <c r="E7" s="598"/>
      <c r="F7" s="97">
        <v>11</v>
      </c>
      <c r="G7" s="98"/>
      <c r="H7" s="99">
        <v>12</v>
      </c>
      <c r="I7" s="100">
        <f aca="true" t="shared" si="0" ref="I7:I17">SUM(H7)*$F7</f>
        <v>132</v>
      </c>
      <c r="J7" s="101">
        <v>13</v>
      </c>
      <c r="K7" s="100">
        <f>SUM(J7)*$F7</f>
        <v>143</v>
      </c>
      <c r="L7" s="102">
        <f>SUM(,I7,K7)</f>
        <v>275</v>
      </c>
      <c r="M7" s="98"/>
    </row>
    <row r="8" spans="1:13" ht="18.75">
      <c r="A8" s="96"/>
      <c r="B8" s="610"/>
      <c r="C8" s="611"/>
      <c r="D8" s="611"/>
      <c r="E8" s="612"/>
      <c r="F8" s="97">
        <v>14</v>
      </c>
      <c r="G8" s="98"/>
      <c r="H8" s="99">
        <v>15</v>
      </c>
      <c r="I8" s="100">
        <f t="shared" si="0"/>
        <v>210</v>
      </c>
      <c r="J8" s="101">
        <v>16</v>
      </c>
      <c r="K8" s="100">
        <f aca="true" t="shared" si="1" ref="K8:K17">SUM(J8)*$F8</f>
        <v>224</v>
      </c>
      <c r="L8" s="102">
        <f aca="true" t="shared" si="2" ref="L8:L17">SUM(,I8,K8)</f>
        <v>434</v>
      </c>
      <c r="M8" s="98"/>
    </row>
    <row r="9" spans="1:13" ht="18.75">
      <c r="A9" s="106"/>
      <c r="B9" s="613"/>
      <c r="C9" s="614"/>
      <c r="D9" s="614"/>
      <c r="E9" s="615"/>
      <c r="F9" s="107"/>
      <c r="G9" s="108"/>
      <c r="H9" s="109"/>
      <c r="I9" s="100">
        <f t="shared" si="0"/>
        <v>0</v>
      </c>
      <c r="J9" s="109"/>
      <c r="K9" s="100">
        <f t="shared" si="1"/>
        <v>0</v>
      </c>
      <c r="L9" s="102">
        <f t="shared" si="2"/>
        <v>0</v>
      </c>
      <c r="M9" s="108"/>
    </row>
    <row r="10" spans="1:13" ht="18.75">
      <c r="A10" s="106"/>
      <c r="B10" s="613"/>
      <c r="C10" s="614"/>
      <c r="D10" s="614"/>
      <c r="E10" s="615"/>
      <c r="F10" s="107"/>
      <c r="G10" s="108"/>
      <c r="H10" s="109"/>
      <c r="I10" s="100">
        <f t="shared" si="0"/>
        <v>0</v>
      </c>
      <c r="J10" s="109"/>
      <c r="K10" s="100">
        <f t="shared" si="1"/>
        <v>0</v>
      </c>
      <c r="L10" s="102">
        <f t="shared" si="2"/>
        <v>0</v>
      </c>
      <c r="M10" s="108"/>
    </row>
    <row r="11" spans="1:13" ht="18.75">
      <c r="A11" s="106"/>
      <c r="B11" s="613"/>
      <c r="C11" s="614"/>
      <c r="D11" s="614"/>
      <c r="E11" s="615"/>
      <c r="F11" s="107"/>
      <c r="G11" s="108"/>
      <c r="H11" s="109"/>
      <c r="I11" s="100">
        <f t="shared" si="0"/>
        <v>0</v>
      </c>
      <c r="J11" s="109"/>
      <c r="K11" s="100">
        <f t="shared" si="1"/>
        <v>0</v>
      </c>
      <c r="L11" s="102">
        <f t="shared" si="2"/>
        <v>0</v>
      </c>
      <c r="M11" s="108"/>
    </row>
    <row r="12" spans="1:13" ht="18.75">
      <c r="A12" s="106"/>
      <c r="B12" s="613"/>
      <c r="C12" s="614"/>
      <c r="D12" s="614"/>
      <c r="E12" s="615"/>
      <c r="F12" s="107"/>
      <c r="G12" s="108"/>
      <c r="H12" s="109"/>
      <c r="I12" s="100">
        <f t="shared" si="0"/>
        <v>0</v>
      </c>
      <c r="J12" s="109"/>
      <c r="K12" s="100">
        <f t="shared" si="1"/>
        <v>0</v>
      </c>
      <c r="L12" s="102">
        <f t="shared" si="2"/>
        <v>0</v>
      </c>
      <c r="M12" s="108"/>
    </row>
    <row r="13" spans="1:13" ht="18.75">
      <c r="A13" s="106"/>
      <c r="B13" s="613"/>
      <c r="C13" s="614"/>
      <c r="D13" s="614"/>
      <c r="E13" s="615"/>
      <c r="F13" s="107"/>
      <c r="G13" s="108"/>
      <c r="H13" s="109"/>
      <c r="I13" s="100">
        <f t="shared" si="0"/>
        <v>0</v>
      </c>
      <c r="J13" s="109"/>
      <c r="K13" s="100">
        <f t="shared" si="1"/>
        <v>0</v>
      </c>
      <c r="L13" s="102">
        <f t="shared" si="2"/>
        <v>0</v>
      </c>
      <c r="M13" s="108"/>
    </row>
    <row r="14" spans="1:13" ht="18.75">
      <c r="A14" s="106"/>
      <c r="B14" s="613"/>
      <c r="C14" s="614"/>
      <c r="D14" s="614"/>
      <c r="E14" s="615"/>
      <c r="F14" s="107"/>
      <c r="G14" s="108"/>
      <c r="H14" s="109"/>
      <c r="I14" s="100">
        <f t="shared" si="0"/>
        <v>0</v>
      </c>
      <c r="J14" s="109"/>
      <c r="K14" s="100">
        <f t="shared" si="1"/>
        <v>0</v>
      </c>
      <c r="L14" s="102">
        <f t="shared" si="2"/>
        <v>0</v>
      </c>
      <c r="M14" s="108"/>
    </row>
    <row r="15" spans="1:13" ht="18.75">
      <c r="A15" s="106"/>
      <c r="B15" s="613"/>
      <c r="C15" s="614"/>
      <c r="D15" s="614"/>
      <c r="E15" s="615"/>
      <c r="F15" s="107"/>
      <c r="G15" s="108"/>
      <c r="H15" s="109"/>
      <c r="I15" s="100">
        <f t="shared" si="0"/>
        <v>0</v>
      </c>
      <c r="J15" s="109"/>
      <c r="K15" s="100">
        <f t="shared" si="1"/>
        <v>0</v>
      </c>
      <c r="L15" s="102">
        <f t="shared" si="2"/>
        <v>0</v>
      </c>
      <c r="M15" s="108"/>
    </row>
    <row r="16" spans="1:13" ht="18.75">
      <c r="A16" s="106"/>
      <c r="B16" s="613"/>
      <c r="C16" s="614"/>
      <c r="D16" s="614"/>
      <c r="E16" s="615"/>
      <c r="F16" s="107"/>
      <c r="G16" s="108"/>
      <c r="H16" s="109"/>
      <c r="I16" s="100">
        <f t="shared" si="0"/>
        <v>0</v>
      </c>
      <c r="J16" s="109"/>
      <c r="K16" s="100">
        <f t="shared" si="1"/>
        <v>0</v>
      </c>
      <c r="L16" s="102">
        <f t="shared" si="2"/>
        <v>0</v>
      </c>
      <c r="M16" s="108"/>
    </row>
    <row r="17" spans="1:13" ht="19.5" thickBot="1">
      <c r="A17" s="115"/>
      <c r="B17" s="616"/>
      <c r="C17" s="617"/>
      <c r="D17" s="617"/>
      <c r="E17" s="618"/>
      <c r="F17" s="116"/>
      <c r="G17" s="117"/>
      <c r="H17" s="118"/>
      <c r="I17" s="100">
        <f t="shared" si="0"/>
        <v>0</v>
      </c>
      <c r="J17" s="118"/>
      <c r="K17" s="100">
        <f t="shared" si="1"/>
        <v>0</v>
      </c>
      <c r="L17" s="102">
        <f t="shared" si="2"/>
        <v>0</v>
      </c>
      <c r="M17" s="117"/>
    </row>
    <row r="18" spans="1:13" ht="20.25" thickBot="1" thickTop="1">
      <c r="A18" s="585" t="s">
        <v>14</v>
      </c>
      <c r="B18" s="586"/>
      <c r="C18" s="586"/>
      <c r="D18" s="586"/>
      <c r="E18" s="586"/>
      <c r="F18" s="586"/>
      <c r="G18" s="586"/>
      <c r="H18" s="587"/>
      <c r="I18" s="119">
        <f>SUM(I7:I17)</f>
        <v>342</v>
      </c>
      <c r="J18" s="119"/>
      <c r="K18" s="119">
        <f>SUM(K7:K17)</f>
        <v>367</v>
      </c>
      <c r="L18" s="119">
        <f>SUM(L7:L17)</f>
        <v>709</v>
      </c>
      <c r="M18" s="120"/>
    </row>
    <row r="19" spans="1:13" ht="21.75" thickTop="1">
      <c r="A19" s="127"/>
      <c r="B19" s="127"/>
      <c r="C19" s="127"/>
      <c r="D19" s="94"/>
      <c r="E19" s="127"/>
      <c r="F19" s="356"/>
      <c r="G19" s="356"/>
      <c r="H19" s="356"/>
      <c r="I19" s="357"/>
      <c r="J19" s="357"/>
      <c r="K19" s="357"/>
      <c r="L19" s="357"/>
      <c r="M19" s="356"/>
    </row>
    <row r="20" spans="1:13" ht="21">
      <c r="A20" s="127"/>
      <c r="B20" s="127"/>
      <c r="C20" s="127"/>
      <c r="D20" s="94"/>
      <c r="E20" s="565" t="s">
        <v>110</v>
      </c>
      <c r="F20" s="624"/>
      <c r="G20" s="624"/>
      <c r="H20" s="624"/>
      <c r="I20" s="565" t="s">
        <v>98</v>
      </c>
      <c r="J20" s="565"/>
      <c r="K20" s="565"/>
      <c r="L20" s="565"/>
      <c r="M20" s="356"/>
    </row>
    <row r="21" spans="1:13" ht="21">
      <c r="A21" s="127"/>
      <c r="B21" s="127"/>
      <c r="C21" s="127"/>
      <c r="D21" s="94"/>
      <c r="E21" s="624" t="s">
        <v>99</v>
      </c>
      <c r="F21" s="624"/>
      <c r="G21" s="624"/>
      <c r="H21" s="624"/>
      <c r="I21" s="624" t="s">
        <v>99</v>
      </c>
      <c r="J21" s="624"/>
      <c r="K21" s="624"/>
      <c r="L21" s="624"/>
      <c r="M21" s="356"/>
    </row>
    <row r="22" spans="1:13" ht="21">
      <c r="A22" s="127"/>
      <c r="B22" s="127"/>
      <c r="C22" s="127"/>
      <c r="D22" s="94"/>
      <c r="E22" s="121"/>
      <c r="F22" s="121"/>
      <c r="G22" s="121"/>
      <c r="H22" s="121"/>
      <c r="I22" s="624" t="s">
        <v>100</v>
      </c>
      <c r="J22" s="624"/>
      <c r="K22" s="624"/>
      <c r="L22" s="624"/>
      <c r="M22" s="356"/>
    </row>
    <row r="23" spans="1:13" ht="21">
      <c r="A23" s="127"/>
      <c r="B23" s="127"/>
      <c r="C23" s="127"/>
      <c r="D23" s="94"/>
      <c r="E23" s="121"/>
      <c r="F23" s="121"/>
      <c r="G23" s="121"/>
      <c r="H23" s="121"/>
      <c r="I23" s="121"/>
      <c r="J23" s="121"/>
      <c r="K23" s="121"/>
      <c r="L23" s="121"/>
      <c r="M23" s="356"/>
    </row>
    <row r="24" spans="1:13" ht="21">
      <c r="A24" s="127"/>
      <c r="B24" s="127"/>
      <c r="C24" s="127"/>
      <c r="D24" s="94"/>
      <c r="E24" s="121"/>
      <c r="F24" s="121"/>
      <c r="G24" s="121"/>
      <c r="H24" s="121"/>
      <c r="I24" s="121"/>
      <c r="J24" s="121"/>
      <c r="K24" s="121"/>
      <c r="L24" s="121"/>
      <c r="M24" s="356"/>
    </row>
    <row r="25" spans="1:13" ht="21">
      <c r="A25" s="566" t="s">
        <v>26</v>
      </c>
      <c r="B25" s="566"/>
      <c r="C25" s="566"/>
      <c r="D25" s="566"/>
      <c r="E25" s="566"/>
      <c r="F25" s="566"/>
      <c r="G25" s="566"/>
      <c r="H25" s="566"/>
      <c r="I25" s="566"/>
      <c r="J25" s="566"/>
      <c r="K25" s="566"/>
      <c r="L25" s="352" t="s">
        <v>95</v>
      </c>
      <c r="M25" s="352"/>
    </row>
    <row r="26" spans="1:13" ht="21">
      <c r="A26" s="131" t="s">
        <v>80</v>
      </c>
      <c r="B26" s="131"/>
      <c r="C26" s="126"/>
      <c r="D26" s="126"/>
      <c r="E26" s="126" t="str">
        <f>+E2</f>
        <v>อาคาร</v>
      </c>
      <c r="F26" s="122"/>
      <c r="G26" s="123"/>
      <c r="H26" s="124"/>
      <c r="I26" s="127"/>
      <c r="J26" s="126"/>
      <c r="K26" s="126"/>
      <c r="L26" s="126"/>
      <c r="M26" s="126"/>
    </row>
    <row r="27" spans="1:13" ht="19.5" thickBot="1">
      <c r="A27" s="569" t="s">
        <v>0</v>
      </c>
      <c r="B27" s="569"/>
      <c r="C27" s="569"/>
      <c r="D27" s="126" t="str">
        <f>+D3</f>
        <v>โรงเรียน....................................</v>
      </c>
      <c r="E27" s="126"/>
      <c r="F27" s="126"/>
      <c r="G27" s="126"/>
      <c r="H27" s="126"/>
      <c r="I27" s="128" t="s">
        <v>96</v>
      </c>
      <c r="J27" s="129" t="str">
        <f>+J3</f>
        <v>สพป.ขอนแก่น เขต 1</v>
      </c>
      <c r="K27" s="129"/>
      <c r="L27" s="129"/>
      <c r="M27" s="129"/>
    </row>
    <row r="28" spans="1:13" ht="19.5" thickTop="1">
      <c r="A28" s="580" t="s">
        <v>3</v>
      </c>
      <c r="B28" s="572" t="s">
        <v>4</v>
      </c>
      <c r="C28" s="573"/>
      <c r="D28" s="573"/>
      <c r="E28" s="573"/>
      <c r="F28" s="576" t="s">
        <v>11</v>
      </c>
      <c r="G28" s="578" t="s">
        <v>13</v>
      </c>
      <c r="H28" s="567" t="s">
        <v>19</v>
      </c>
      <c r="I28" s="568"/>
      <c r="J28" s="567" t="s">
        <v>15</v>
      </c>
      <c r="K28" s="568"/>
      <c r="L28" s="570" t="s">
        <v>17</v>
      </c>
      <c r="M28" s="580" t="s">
        <v>5</v>
      </c>
    </row>
    <row r="29" spans="1:13" ht="19.5" thickBot="1">
      <c r="A29" s="581"/>
      <c r="B29" s="574"/>
      <c r="C29" s="575"/>
      <c r="D29" s="575"/>
      <c r="E29" s="575"/>
      <c r="F29" s="577"/>
      <c r="G29" s="579"/>
      <c r="H29" s="95" t="s">
        <v>27</v>
      </c>
      <c r="I29" s="95" t="s">
        <v>16</v>
      </c>
      <c r="J29" s="95" t="s">
        <v>27</v>
      </c>
      <c r="K29" s="95" t="s">
        <v>16</v>
      </c>
      <c r="L29" s="571"/>
      <c r="M29" s="581"/>
    </row>
    <row r="30" spans="1:13" ht="19.5" thickTop="1">
      <c r="A30" s="96"/>
      <c r="B30" s="596"/>
      <c r="C30" s="597"/>
      <c r="D30" s="597"/>
      <c r="E30" s="598"/>
      <c r="F30" s="97">
        <v>17</v>
      </c>
      <c r="G30" s="98"/>
      <c r="H30" s="99">
        <v>18</v>
      </c>
      <c r="I30" s="100">
        <f aca="true" t="shared" si="3" ref="I30:I40">SUM(H30)*$F30</f>
        <v>306</v>
      </c>
      <c r="J30" s="101">
        <v>19</v>
      </c>
      <c r="K30" s="100">
        <f aca="true" t="shared" si="4" ref="K30:K37">SUM(J30)*$F30</f>
        <v>323</v>
      </c>
      <c r="L30" s="102">
        <f aca="true" t="shared" si="5" ref="L30:L40">SUM(,I30,K30)</f>
        <v>629</v>
      </c>
      <c r="M30" s="98"/>
    </row>
    <row r="31" spans="1:13" ht="18.75">
      <c r="A31" s="132"/>
      <c r="B31" s="458"/>
      <c r="C31" s="459"/>
      <c r="D31" s="459"/>
      <c r="E31" s="460"/>
      <c r="F31" s="107">
        <v>20</v>
      </c>
      <c r="G31" s="108"/>
      <c r="H31" s="109">
        <v>222</v>
      </c>
      <c r="I31" s="100">
        <f t="shared" si="3"/>
        <v>4440</v>
      </c>
      <c r="J31" s="133">
        <v>221</v>
      </c>
      <c r="K31" s="100">
        <f t="shared" si="4"/>
        <v>4420</v>
      </c>
      <c r="L31" s="102">
        <f t="shared" si="5"/>
        <v>8860</v>
      </c>
      <c r="M31" s="108"/>
    </row>
    <row r="32" spans="1:13" ht="18.75">
      <c r="A32" s="134"/>
      <c r="B32" s="458"/>
      <c r="C32" s="459"/>
      <c r="D32" s="459"/>
      <c r="E32" s="460"/>
      <c r="F32" s="135"/>
      <c r="G32" s="136"/>
      <c r="H32" s="102"/>
      <c r="I32" s="100">
        <f t="shared" si="3"/>
        <v>0</v>
      </c>
      <c r="J32" s="137"/>
      <c r="K32" s="100">
        <f t="shared" si="4"/>
        <v>0</v>
      </c>
      <c r="L32" s="102">
        <f t="shared" si="5"/>
        <v>0</v>
      </c>
      <c r="M32" s="138"/>
    </row>
    <row r="33" spans="1:13" ht="18.75">
      <c r="A33" s="132"/>
      <c r="B33" s="599"/>
      <c r="C33" s="600"/>
      <c r="D33" s="600"/>
      <c r="E33" s="601"/>
      <c r="F33" s="135"/>
      <c r="G33" s="136"/>
      <c r="H33" s="102"/>
      <c r="I33" s="139">
        <f t="shared" si="3"/>
        <v>0</v>
      </c>
      <c r="J33" s="137"/>
      <c r="K33" s="139">
        <f t="shared" si="4"/>
        <v>0</v>
      </c>
      <c r="L33" s="140">
        <f t="shared" si="5"/>
        <v>0</v>
      </c>
      <c r="M33" s="138"/>
    </row>
    <row r="34" spans="1:13" ht="18.75">
      <c r="A34" s="141"/>
      <c r="B34" s="142"/>
      <c r="C34" s="143"/>
      <c r="D34" s="462"/>
      <c r="E34" s="463"/>
      <c r="F34" s="135"/>
      <c r="G34" s="136"/>
      <c r="H34" s="102"/>
      <c r="I34" s="100">
        <f t="shared" si="3"/>
        <v>0</v>
      </c>
      <c r="J34" s="146"/>
      <c r="K34" s="100">
        <f t="shared" si="4"/>
        <v>0</v>
      </c>
      <c r="L34" s="102">
        <f t="shared" si="5"/>
        <v>0</v>
      </c>
      <c r="M34" s="147"/>
    </row>
    <row r="35" spans="1:13" ht="18.75">
      <c r="A35" s="141"/>
      <c r="B35" s="142"/>
      <c r="C35" s="143"/>
      <c r="D35" s="462"/>
      <c r="E35" s="463"/>
      <c r="F35" s="148"/>
      <c r="G35" s="136"/>
      <c r="H35" s="102"/>
      <c r="I35" s="139">
        <f t="shared" si="3"/>
        <v>0</v>
      </c>
      <c r="J35" s="146"/>
      <c r="K35" s="100">
        <f t="shared" si="4"/>
        <v>0</v>
      </c>
      <c r="L35" s="140">
        <f t="shared" si="5"/>
        <v>0</v>
      </c>
      <c r="M35" s="147"/>
    </row>
    <row r="36" spans="1:13" ht="18.75">
      <c r="A36" s="141"/>
      <c r="B36" s="142"/>
      <c r="C36" s="143"/>
      <c r="D36" s="462"/>
      <c r="E36" s="463"/>
      <c r="F36" s="148"/>
      <c r="G36" s="136"/>
      <c r="H36" s="102"/>
      <c r="I36" s="100">
        <f t="shared" si="3"/>
        <v>0</v>
      </c>
      <c r="J36" s="146"/>
      <c r="K36" s="100">
        <f t="shared" si="4"/>
        <v>0</v>
      </c>
      <c r="L36" s="102">
        <f t="shared" si="5"/>
        <v>0</v>
      </c>
      <c r="M36" s="147"/>
    </row>
    <row r="37" spans="1:13" ht="18.75">
      <c r="A37" s="141"/>
      <c r="B37" s="142"/>
      <c r="C37" s="143"/>
      <c r="D37" s="462"/>
      <c r="E37" s="463"/>
      <c r="F37" s="135"/>
      <c r="G37" s="136"/>
      <c r="H37" s="102"/>
      <c r="I37" s="139">
        <f t="shared" si="3"/>
        <v>0</v>
      </c>
      <c r="J37" s="146"/>
      <c r="K37" s="139">
        <f t="shared" si="4"/>
        <v>0</v>
      </c>
      <c r="L37" s="140">
        <f t="shared" si="5"/>
        <v>0</v>
      </c>
      <c r="M37" s="147"/>
    </row>
    <row r="38" spans="1:13" ht="18.75">
      <c r="A38" s="132"/>
      <c r="B38" s="458"/>
      <c r="C38" s="459"/>
      <c r="D38" s="459"/>
      <c r="E38" s="460"/>
      <c r="F38" s="149"/>
      <c r="G38" s="150"/>
      <c r="H38" s="151"/>
      <c r="I38" s="100">
        <f t="shared" si="3"/>
        <v>0</v>
      </c>
      <c r="J38" s="152"/>
      <c r="K38" s="153">
        <f>SUM(K34:K37)</f>
        <v>0</v>
      </c>
      <c r="L38" s="102">
        <f t="shared" si="5"/>
        <v>0</v>
      </c>
      <c r="M38" s="147"/>
    </row>
    <row r="39" spans="1:13" ht="18.75">
      <c r="A39" s="141"/>
      <c r="B39" s="458"/>
      <c r="C39" s="459"/>
      <c r="D39" s="459"/>
      <c r="E39" s="460"/>
      <c r="F39" s="135"/>
      <c r="G39" s="136"/>
      <c r="H39" s="102"/>
      <c r="I39" s="139">
        <f t="shared" si="3"/>
        <v>0</v>
      </c>
      <c r="J39" s="137"/>
      <c r="K39" s="100">
        <f>SUM(J39)*$F39</f>
        <v>0</v>
      </c>
      <c r="L39" s="140">
        <f t="shared" si="5"/>
        <v>0</v>
      </c>
      <c r="M39" s="138"/>
    </row>
    <row r="40" spans="1:13" ht="19.5" thickBot="1">
      <c r="A40" s="141"/>
      <c r="B40" s="160"/>
      <c r="C40" s="604"/>
      <c r="D40" s="605"/>
      <c r="E40" s="606"/>
      <c r="F40" s="161"/>
      <c r="G40" s="162"/>
      <c r="H40" s="140"/>
      <c r="I40" s="100">
        <f t="shared" si="3"/>
        <v>0</v>
      </c>
      <c r="J40" s="137"/>
      <c r="K40" s="100">
        <f>SUM(J40)*$F40</f>
        <v>0</v>
      </c>
      <c r="L40" s="102">
        <f t="shared" si="5"/>
        <v>0</v>
      </c>
      <c r="M40" s="138"/>
    </row>
    <row r="41" spans="1:13" ht="18.75">
      <c r="A41" s="163"/>
      <c r="B41" s="164"/>
      <c r="C41" s="165"/>
      <c r="D41" s="166"/>
      <c r="E41" s="166" t="s">
        <v>82</v>
      </c>
      <c r="F41" s="224"/>
      <c r="G41" s="166"/>
      <c r="H41" s="225"/>
      <c r="I41" s="171">
        <f>SUM(I30:I40)</f>
        <v>4746</v>
      </c>
      <c r="J41" s="172"/>
      <c r="K41" s="173">
        <f>SUM(K30:K40)</f>
        <v>4743</v>
      </c>
      <c r="L41" s="173">
        <f>SUM(L30:L40)</f>
        <v>9489</v>
      </c>
      <c r="M41" s="174"/>
    </row>
    <row r="42" spans="1:13" ht="19.5" thickBot="1">
      <c r="A42" s="175"/>
      <c r="B42" s="164"/>
      <c r="C42" s="165"/>
      <c r="D42" s="166"/>
      <c r="E42" s="166" t="s">
        <v>83</v>
      </c>
      <c r="F42" s="224"/>
      <c r="G42" s="166"/>
      <c r="H42" s="225"/>
      <c r="I42" s="177">
        <f>SUM(I18+I41)</f>
        <v>5088</v>
      </c>
      <c r="J42" s="178"/>
      <c r="K42" s="177">
        <f>SUM(K18+K41)</f>
        <v>5110</v>
      </c>
      <c r="L42" s="177">
        <f>SUM(L18+L41)</f>
        <v>10198</v>
      </c>
      <c r="M42" s="179"/>
    </row>
    <row r="43" spans="1:13" ht="21">
      <c r="A43" s="127"/>
      <c r="B43" s="127"/>
      <c r="C43" s="127"/>
      <c r="D43" s="94"/>
      <c r="E43" s="127"/>
      <c r="F43" s="356"/>
      <c r="G43" s="356"/>
      <c r="H43" s="356"/>
      <c r="I43" s="357"/>
      <c r="J43" s="357"/>
      <c r="K43" s="357"/>
      <c r="L43" s="357"/>
      <c r="M43" s="356"/>
    </row>
    <row r="44" spans="1:13" ht="21">
      <c r="A44" s="127"/>
      <c r="B44" s="127"/>
      <c r="C44" s="127"/>
      <c r="D44" s="94"/>
      <c r="E44" s="565" t="s">
        <v>110</v>
      </c>
      <c r="F44" s="624"/>
      <c r="G44" s="624"/>
      <c r="H44" s="624"/>
      <c r="I44" s="565" t="s">
        <v>98</v>
      </c>
      <c r="J44" s="565"/>
      <c r="K44" s="565"/>
      <c r="L44" s="565"/>
      <c r="M44" s="356"/>
    </row>
    <row r="45" spans="1:13" ht="21">
      <c r="A45" s="127"/>
      <c r="B45" s="127"/>
      <c r="C45" s="127"/>
      <c r="D45" s="94"/>
      <c r="E45" s="624" t="s">
        <v>99</v>
      </c>
      <c r="F45" s="624"/>
      <c r="G45" s="624"/>
      <c r="H45" s="624"/>
      <c r="I45" s="624" t="s">
        <v>99</v>
      </c>
      <c r="J45" s="624"/>
      <c r="K45" s="624"/>
      <c r="L45" s="624"/>
      <c r="M45" s="356"/>
    </row>
    <row r="46" spans="1:13" ht="21">
      <c r="A46" s="127"/>
      <c r="B46" s="127"/>
      <c r="C46" s="127"/>
      <c r="D46" s="94"/>
      <c r="E46" s="121"/>
      <c r="F46" s="121"/>
      <c r="G46" s="121"/>
      <c r="H46" s="121"/>
      <c r="I46" s="624" t="s">
        <v>100</v>
      </c>
      <c r="J46" s="624"/>
      <c r="K46" s="624"/>
      <c r="L46" s="624"/>
      <c r="M46" s="356"/>
    </row>
    <row r="47" spans="1:13" ht="21">
      <c r="A47" s="127"/>
      <c r="B47" s="127"/>
      <c r="C47" s="127"/>
      <c r="D47" s="94"/>
      <c r="E47" s="121"/>
      <c r="F47" s="121"/>
      <c r="G47" s="121"/>
      <c r="H47" s="121"/>
      <c r="I47" s="121"/>
      <c r="J47" s="121"/>
      <c r="K47" s="121"/>
      <c r="L47" s="121"/>
      <c r="M47" s="356"/>
    </row>
    <row r="48" spans="1:13" ht="21">
      <c r="A48" s="127"/>
      <c r="B48" s="127"/>
      <c r="C48" s="127"/>
      <c r="D48" s="94"/>
      <c r="E48" s="121"/>
      <c r="F48" s="121"/>
      <c r="G48" s="121"/>
      <c r="H48" s="121"/>
      <c r="I48" s="121"/>
      <c r="J48" s="121"/>
      <c r="K48" s="121"/>
      <c r="L48" s="121"/>
      <c r="M48" s="356"/>
    </row>
    <row r="49" spans="1:13" ht="21">
      <c r="A49" s="566" t="s">
        <v>26</v>
      </c>
      <c r="B49" s="566"/>
      <c r="C49" s="566"/>
      <c r="D49" s="566"/>
      <c r="E49" s="566"/>
      <c r="F49" s="566"/>
      <c r="G49" s="566"/>
      <c r="H49" s="566"/>
      <c r="I49" s="566"/>
      <c r="J49" s="566"/>
      <c r="K49" s="566"/>
      <c r="L49" s="352" t="s">
        <v>95</v>
      </c>
      <c r="M49" s="352"/>
    </row>
    <row r="50" spans="1:13" ht="21">
      <c r="A50" s="131" t="s">
        <v>80</v>
      </c>
      <c r="B50" s="131"/>
      <c r="C50" s="126"/>
      <c r="D50" s="126"/>
      <c r="E50" s="126" t="str">
        <f>+E2</f>
        <v>อาคาร</v>
      </c>
      <c r="F50" s="122"/>
      <c r="G50" s="123"/>
      <c r="H50" s="124"/>
      <c r="I50" s="127"/>
      <c r="J50" s="126"/>
      <c r="K50" s="126"/>
      <c r="L50" s="126"/>
      <c r="M50" s="126"/>
    </row>
    <row r="51" spans="1:13" ht="19.5" thickBot="1">
      <c r="A51" s="569" t="s">
        <v>0</v>
      </c>
      <c r="B51" s="569"/>
      <c r="C51" s="569"/>
      <c r="D51" s="126" t="str">
        <f>+D27</f>
        <v>โรงเรียน....................................</v>
      </c>
      <c r="E51" s="126"/>
      <c r="F51" s="126"/>
      <c r="G51" s="126"/>
      <c r="H51" s="126"/>
      <c r="I51" s="128" t="s">
        <v>96</v>
      </c>
      <c r="J51" s="129" t="str">
        <f>+J3</f>
        <v>สพป.ขอนแก่น เขต 1</v>
      </c>
      <c r="K51" s="129"/>
      <c r="L51" s="129"/>
      <c r="M51" s="129"/>
    </row>
    <row r="52" spans="1:13" ht="19.5" thickTop="1">
      <c r="A52" s="580" t="s">
        <v>3</v>
      </c>
      <c r="B52" s="572" t="s">
        <v>4</v>
      </c>
      <c r="C52" s="573"/>
      <c r="D52" s="573"/>
      <c r="E52" s="573"/>
      <c r="F52" s="576" t="s">
        <v>11</v>
      </c>
      <c r="G52" s="578" t="s">
        <v>13</v>
      </c>
      <c r="H52" s="567" t="s">
        <v>19</v>
      </c>
      <c r="I52" s="568"/>
      <c r="J52" s="567" t="s">
        <v>15</v>
      </c>
      <c r="K52" s="568"/>
      <c r="L52" s="570" t="s">
        <v>17</v>
      </c>
      <c r="M52" s="580" t="s">
        <v>5</v>
      </c>
    </row>
    <row r="53" spans="1:13" ht="19.5" thickBot="1">
      <c r="A53" s="581"/>
      <c r="B53" s="574"/>
      <c r="C53" s="575"/>
      <c r="D53" s="575"/>
      <c r="E53" s="575"/>
      <c r="F53" s="577"/>
      <c r="G53" s="579"/>
      <c r="H53" s="95" t="s">
        <v>27</v>
      </c>
      <c r="I53" s="95" t="s">
        <v>16</v>
      </c>
      <c r="J53" s="95" t="s">
        <v>27</v>
      </c>
      <c r="K53" s="95" t="s">
        <v>16</v>
      </c>
      <c r="L53" s="571"/>
      <c r="M53" s="581"/>
    </row>
    <row r="54" spans="1:13" ht="19.5" thickTop="1">
      <c r="A54" s="96"/>
      <c r="B54" s="596"/>
      <c r="C54" s="597"/>
      <c r="D54" s="597"/>
      <c r="E54" s="598"/>
      <c r="F54" s="97">
        <v>23</v>
      </c>
      <c r="G54" s="98"/>
      <c r="H54" s="99">
        <v>24</v>
      </c>
      <c r="I54" s="100">
        <f aca="true" t="shared" si="6" ref="I54:I64">SUM(H54)*$F54</f>
        <v>552</v>
      </c>
      <c r="J54" s="101">
        <v>25</v>
      </c>
      <c r="K54" s="100">
        <f aca="true" t="shared" si="7" ref="K54:K61">SUM(J54)*$F54</f>
        <v>575</v>
      </c>
      <c r="L54" s="102">
        <f aca="true" t="shared" si="8" ref="L54:L64">SUM(,I54,K54)</f>
        <v>1127</v>
      </c>
      <c r="M54" s="98"/>
    </row>
    <row r="55" spans="1:13" ht="18.75">
      <c r="A55" s="132"/>
      <c r="B55" s="458"/>
      <c r="C55" s="459"/>
      <c r="D55" s="459"/>
      <c r="E55" s="460"/>
      <c r="F55" s="107">
        <v>26</v>
      </c>
      <c r="G55" s="108"/>
      <c r="H55" s="109">
        <v>222</v>
      </c>
      <c r="I55" s="100">
        <f t="shared" si="6"/>
        <v>5772</v>
      </c>
      <c r="J55" s="133">
        <v>27</v>
      </c>
      <c r="K55" s="100">
        <f t="shared" si="7"/>
        <v>702</v>
      </c>
      <c r="L55" s="102">
        <f t="shared" si="8"/>
        <v>6474</v>
      </c>
      <c r="M55" s="108"/>
    </row>
    <row r="56" spans="1:13" ht="18.75">
      <c r="A56" s="134"/>
      <c r="B56" s="458"/>
      <c r="C56" s="459"/>
      <c r="D56" s="459"/>
      <c r="E56" s="460"/>
      <c r="F56" s="135"/>
      <c r="G56" s="136"/>
      <c r="H56" s="102"/>
      <c r="I56" s="100">
        <f t="shared" si="6"/>
        <v>0</v>
      </c>
      <c r="J56" s="137"/>
      <c r="K56" s="100">
        <f t="shared" si="7"/>
        <v>0</v>
      </c>
      <c r="L56" s="102">
        <f t="shared" si="8"/>
        <v>0</v>
      </c>
      <c r="M56" s="138"/>
    </row>
    <row r="57" spans="1:13" ht="18.75">
      <c r="A57" s="132"/>
      <c r="B57" s="599"/>
      <c r="C57" s="600"/>
      <c r="D57" s="600"/>
      <c r="E57" s="601"/>
      <c r="F57" s="135"/>
      <c r="G57" s="136"/>
      <c r="H57" s="102"/>
      <c r="I57" s="139">
        <f t="shared" si="6"/>
        <v>0</v>
      </c>
      <c r="J57" s="137"/>
      <c r="K57" s="139">
        <f t="shared" si="7"/>
        <v>0</v>
      </c>
      <c r="L57" s="140">
        <f t="shared" si="8"/>
        <v>0</v>
      </c>
      <c r="M57" s="138"/>
    </row>
    <row r="58" spans="1:13" ht="18.75">
      <c r="A58" s="141"/>
      <c r="B58" s="142"/>
      <c r="C58" s="143"/>
      <c r="D58" s="462"/>
      <c r="E58" s="463"/>
      <c r="F58" s="135"/>
      <c r="G58" s="136"/>
      <c r="H58" s="102"/>
      <c r="I58" s="100">
        <f t="shared" si="6"/>
        <v>0</v>
      </c>
      <c r="J58" s="146"/>
      <c r="K58" s="100">
        <f t="shared" si="7"/>
        <v>0</v>
      </c>
      <c r="L58" s="102">
        <f t="shared" si="8"/>
        <v>0</v>
      </c>
      <c r="M58" s="147"/>
    </row>
    <row r="59" spans="1:13" ht="18.75">
      <c r="A59" s="141"/>
      <c r="B59" s="142"/>
      <c r="C59" s="143"/>
      <c r="D59" s="462"/>
      <c r="E59" s="463"/>
      <c r="F59" s="148"/>
      <c r="G59" s="136"/>
      <c r="H59" s="102"/>
      <c r="I59" s="139">
        <f t="shared" si="6"/>
        <v>0</v>
      </c>
      <c r="J59" s="146"/>
      <c r="K59" s="100">
        <f t="shared" si="7"/>
        <v>0</v>
      </c>
      <c r="L59" s="140">
        <f t="shared" si="8"/>
        <v>0</v>
      </c>
      <c r="M59" s="147"/>
    </row>
    <row r="60" spans="1:13" ht="18.75">
      <c r="A60" s="141"/>
      <c r="B60" s="142"/>
      <c r="C60" s="143"/>
      <c r="D60" s="462"/>
      <c r="E60" s="463"/>
      <c r="F60" s="148"/>
      <c r="G60" s="136"/>
      <c r="H60" s="102"/>
      <c r="I60" s="100">
        <f t="shared" si="6"/>
        <v>0</v>
      </c>
      <c r="J60" s="146"/>
      <c r="K60" s="100">
        <f t="shared" si="7"/>
        <v>0</v>
      </c>
      <c r="L60" s="102">
        <f t="shared" si="8"/>
        <v>0</v>
      </c>
      <c r="M60" s="147"/>
    </row>
    <row r="61" spans="1:13" ht="18.75">
      <c r="A61" s="141"/>
      <c r="B61" s="142"/>
      <c r="C61" s="143"/>
      <c r="D61" s="462"/>
      <c r="E61" s="463"/>
      <c r="F61" s="135"/>
      <c r="G61" s="136"/>
      <c r="H61" s="102"/>
      <c r="I61" s="139">
        <f t="shared" si="6"/>
        <v>0</v>
      </c>
      <c r="J61" s="146"/>
      <c r="K61" s="139">
        <f t="shared" si="7"/>
        <v>0</v>
      </c>
      <c r="L61" s="140">
        <f t="shared" si="8"/>
        <v>0</v>
      </c>
      <c r="M61" s="147"/>
    </row>
    <row r="62" spans="1:13" ht="18.75">
      <c r="A62" s="132"/>
      <c r="B62" s="458"/>
      <c r="C62" s="459"/>
      <c r="D62" s="459"/>
      <c r="E62" s="460"/>
      <c r="F62" s="149"/>
      <c r="G62" s="150"/>
      <c r="H62" s="151"/>
      <c r="I62" s="100">
        <f t="shared" si="6"/>
        <v>0</v>
      </c>
      <c r="J62" s="152"/>
      <c r="K62" s="153">
        <f>SUM(K58:K61)</f>
        <v>0</v>
      </c>
      <c r="L62" s="102">
        <f t="shared" si="8"/>
        <v>0</v>
      </c>
      <c r="M62" s="147"/>
    </row>
    <row r="63" spans="1:13" ht="18.75">
      <c r="A63" s="141"/>
      <c r="B63" s="458"/>
      <c r="C63" s="459"/>
      <c r="D63" s="459"/>
      <c r="E63" s="460"/>
      <c r="F63" s="135"/>
      <c r="G63" s="136"/>
      <c r="H63" s="102"/>
      <c r="I63" s="139">
        <f t="shared" si="6"/>
        <v>0</v>
      </c>
      <c r="J63" s="137"/>
      <c r="K63" s="100">
        <f>SUM(J63)*$F63</f>
        <v>0</v>
      </c>
      <c r="L63" s="140">
        <f t="shared" si="8"/>
        <v>0</v>
      </c>
      <c r="M63" s="138"/>
    </row>
    <row r="64" spans="1:13" ht="19.5" thickBot="1">
      <c r="A64" s="141"/>
      <c r="B64" s="142"/>
      <c r="C64" s="143"/>
      <c r="D64" s="602"/>
      <c r="E64" s="603"/>
      <c r="F64" s="135"/>
      <c r="G64" s="136"/>
      <c r="H64" s="102"/>
      <c r="I64" s="100">
        <f t="shared" si="6"/>
        <v>0</v>
      </c>
      <c r="J64" s="146"/>
      <c r="K64" s="100">
        <f>SUM(J64)*$F64</f>
        <v>0</v>
      </c>
      <c r="L64" s="102">
        <f t="shared" si="8"/>
        <v>0</v>
      </c>
      <c r="M64" s="147"/>
    </row>
    <row r="65" spans="1:13" ht="18.75">
      <c r="A65" s="163"/>
      <c r="B65" s="164"/>
      <c r="C65" s="165"/>
      <c r="D65" s="166"/>
      <c r="E65" s="166" t="s">
        <v>84</v>
      </c>
      <c r="F65" s="224"/>
      <c r="G65" s="166"/>
      <c r="H65" s="225"/>
      <c r="I65" s="171">
        <f>SUM(I54:I64)</f>
        <v>6324</v>
      </c>
      <c r="J65" s="172"/>
      <c r="K65" s="173">
        <f>SUM(K54:K64)</f>
        <v>1277</v>
      </c>
      <c r="L65" s="173">
        <f>SUM(L54:L64)</f>
        <v>7601</v>
      </c>
      <c r="M65" s="174"/>
    </row>
    <row r="66" spans="1:13" ht="19.5" thickBot="1">
      <c r="A66" s="175"/>
      <c r="B66" s="164"/>
      <c r="C66" s="165"/>
      <c r="D66" s="166"/>
      <c r="E66" s="166" t="s">
        <v>85</v>
      </c>
      <c r="F66" s="224"/>
      <c r="G66" s="166"/>
      <c r="H66" s="225"/>
      <c r="I66" s="177">
        <f>SUM(I42+I65)</f>
        <v>11412</v>
      </c>
      <c r="J66" s="178"/>
      <c r="K66" s="177">
        <f>SUM(K42+K65)</f>
        <v>6387</v>
      </c>
      <c r="L66" s="177">
        <f>SUM(L42+L65)</f>
        <v>17799</v>
      </c>
      <c r="M66" s="179"/>
    </row>
    <row r="67" spans="1:13" ht="21">
      <c r="A67" s="127"/>
      <c r="B67" s="127"/>
      <c r="C67" s="127"/>
      <c r="D67" s="94"/>
      <c r="E67" s="127"/>
      <c r="F67" s="356"/>
      <c r="G67" s="356"/>
      <c r="H67" s="356"/>
      <c r="I67" s="357"/>
      <c r="J67" s="357"/>
      <c r="K67" s="357"/>
      <c r="L67" s="357"/>
      <c r="M67" s="356"/>
    </row>
    <row r="68" spans="1:13" ht="21">
      <c r="A68" s="127"/>
      <c r="B68" s="127"/>
      <c r="C68" s="127"/>
      <c r="D68" s="94"/>
      <c r="E68" s="565" t="s">
        <v>110</v>
      </c>
      <c r="F68" s="624"/>
      <c r="G68" s="624"/>
      <c r="H68" s="624"/>
      <c r="I68" s="565" t="s">
        <v>98</v>
      </c>
      <c r="J68" s="565"/>
      <c r="K68" s="565"/>
      <c r="L68" s="565"/>
      <c r="M68" s="356"/>
    </row>
    <row r="69" spans="1:13" ht="21">
      <c r="A69" s="127"/>
      <c r="B69" s="127"/>
      <c r="C69" s="127"/>
      <c r="D69" s="94"/>
      <c r="E69" s="624" t="s">
        <v>99</v>
      </c>
      <c r="F69" s="624"/>
      <c r="G69" s="624"/>
      <c r="H69" s="624"/>
      <c r="I69" s="624" t="s">
        <v>99</v>
      </c>
      <c r="J69" s="624"/>
      <c r="K69" s="624"/>
      <c r="L69" s="624"/>
      <c r="M69" s="356"/>
    </row>
    <row r="70" spans="1:13" ht="21">
      <c r="A70" s="127"/>
      <c r="B70" s="127"/>
      <c r="C70" s="127"/>
      <c r="D70" s="94"/>
      <c r="E70" s="121"/>
      <c r="F70" s="121"/>
      <c r="G70" s="121"/>
      <c r="H70" s="121"/>
      <c r="I70" s="624" t="s">
        <v>100</v>
      </c>
      <c r="J70" s="624"/>
      <c r="K70" s="624"/>
      <c r="L70" s="624"/>
      <c r="M70" s="356"/>
    </row>
    <row r="71" spans="1:13" ht="21">
      <c r="A71" s="127"/>
      <c r="B71" s="127"/>
      <c r="C71" s="127"/>
      <c r="D71" s="94"/>
      <c r="E71" s="121"/>
      <c r="F71" s="121"/>
      <c r="G71" s="121"/>
      <c r="H71" s="121"/>
      <c r="I71" s="121"/>
      <c r="J71" s="121"/>
      <c r="K71" s="121"/>
      <c r="L71" s="121"/>
      <c r="M71" s="356"/>
    </row>
    <row r="72" spans="1:13" ht="21">
      <c r="A72" s="127"/>
      <c r="B72" s="127"/>
      <c r="C72" s="127"/>
      <c r="D72" s="94"/>
      <c r="E72" s="121"/>
      <c r="F72" s="121"/>
      <c r="G72" s="121"/>
      <c r="H72" s="121"/>
      <c r="I72" s="121"/>
      <c r="J72" s="121"/>
      <c r="K72" s="121"/>
      <c r="L72" s="121"/>
      <c r="M72" s="356"/>
    </row>
    <row r="73" spans="1:13" ht="21">
      <c r="A73" s="566" t="s">
        <v>26</v>
      </c>
      <c r="B73" s="566"/>
      <c r="C73" s="566"/>
      <c r="D73" s="566"/>
      <c r="E73" s="566"/>
      <c r="F73" s="566"/>
      <c r="G73" s="566"/>
      <c r="H73" s="566"/>
      <c r="I73" s="566"/>
      <c r="J73" s="566"/>
      <c r="K73" s="566"/>
      <c r="L73" s="352" t="s">
        <v>95</v>
      </c>
      <c r="M73" s="352"/>
    </row>
    <row r="74" spans="1:13" ht="21">
      <c r="A74" s="131" t="s">
        <v>80</v>
      </c>
      <c r="B74" s="131"/>
      <c r="C74" s="126"/>
      <c r="D74" s="126"/>
      <c r="E74" s="126" t="str">
        <f>+E2</f>
        <v>อาคาร</v>
      </c>
      <c r="F74" s="122"/>
      <c r="G74" s="123"/>
      <c r="H74" s="124"/>
      <c r="I74" s="127"/>
      <c r="J74" s="126"/>
      <c r="K74" s="126"/>
      <c r="L74" s="126"/>
      <c r="M74" s="126"/>
    </row>
    <row r="75" spans="1:13" ht="19.5" thickBot="1">
      <c r="A75" s="569" t="s">
        <v>0</v>
      </c>
      <c r="B75" s="569"/>
      <c r="C75" s="569"/>
      <c r="D75" s="126" t="str">
        <f>+D51</f>
        <v>โรงเรียน....................................</v>
      </c>
      <c r="E75" s="126"/>
      <c r="F75" s="126"/>
      <c r="G75" s="126"/>
      <c r="H75" s="126"/>
      <c r="I75" s="128" t="s">
        <v>96</v>
      </c>
      <c r="J75" s="129" t="str">
        <f>+J51</f>
        <v>สพป.ขอนแก่น เขต 1</v>
      </c>
      <c r="K75" s="129"/>
      <c r="L75" s="129"/>
      <c r="M75" s="129"/>
    </row>
    <row r="76" spans="1:13" ht="19.5" thickTop="1">
      <c r="A76" s="580" t="s">
        <v>3</v>
      </c>
      <c r="B76" s="572" t="s">
        <v>4</v>
      </c>
      <c r="C76" s="573"/>
      <c r="D76" s="573"/>
      <c r="E76" s="573"/>
      <c r="F76" s="576" t="s">
        <v>11</v>
      </c>
      <c r="G76" s="578" t="s">
        <v>13</v>
      </c>
      <c r="H76" s="567" t="s">
        <v>19</v>
      </c>
      <c r="I76" s="568"/>
      <c r="J76" s="567" t="s">
        <v>15</v>
      </c>
      <c r="K76" s="568"/>
      <c r="L76" s="570" t="s">
        <v>17</v>
      </c>
      <c r="M76" s="580" t="s">
        <v>5</v>
      </c>
    </row>
    <row r="77" spans="1:13" ht="19.5" thickBot="1">
      <c r="A77" s="581"/>
      <c r="B77" s="574"/>
      <c r="C77" s="575"/>
      <c r="D77" s="575"/>
      <c r="E77" s="575"/>
      <c r="F77" s="577"/>
      <c r="G77" s="579"/>
      <c r="H77" s="95" t="s">
        <v>27</v>
      </c>
      <c r="I77" s="95" t="s">
        <v>16</v>
      </c>
      <c r="J77" s="95" t="s">
        <v>27</v>
      </c>
      <c r="K77" s="95" t="s">
        <v>16</v>
      </c>
      <c r="L77" s="571"/>
      <c r="M77" s="581"/>
    </row>
    <row r="78" spans="1:13" ht="19.5" thickTop="1">
      <c r="A78" s="96"/>
      <c r="B78" s="596"/>
      <c r="C78" s="597"/>
      <c r="D78" s="597"/>
      <c r="E78" s="598"/>
      <c r="F78" s="97">
        <v>23</v>
      </c>
      <c r="G78" s="98"/>
      <c r="H78" s="99">
        <v>24</v>
      </c>
      <c r="I78" s="100">
        <f aca="true" t="shared" si="9" ref="I78:I88">SUM(H78)*$F78</f>
        <v>552</v>
      </c>
      <c r="J78" s="101">
        <v>25</v>
      </c>
      <c r="K78" s="100">
        <f aca="true" t="shared" si="10" ref="K78:K85">SUM(J78)*$F78</f>
        <v>575</v>
      </c>
      <c r="L78" s="102">
        <f aca="true" t="shared" si="11" ref="L78:L88">SUM(,I78,K78)</f>
        <v>1127</v>
      </c>
      <c r="M78" s="98"/>
    </row>
    <row r="79" spans="1:13" ht="18.75">
      <c r="A79" s="132"/>
      <c r="B79" s="458"/>
      <c r="C79" s="459"/>
      <c r="D79" s="459"/>
      <c r="E79" s="460"/>
      <c r="F79" s="107">
        <v>26</v>
      </c>
      <c r="G79" s="108"/>
      <c r="H79" s="109">
        <v>222</v>
      </c>
      <c r="I79" s="100">
        <f t="shared" si="9"/>
        <v>5772</v>
      </c>
      <c r="J79" s="133">
        <v>27</v>
      </c>
      <c r="K79" s="100">
        <f t="shared" si="10"/>
        <v>702</v>
      </c>
      <c r="L79" s="102">
        <f t="shared" si="11"/>
        <v>6474</v>
      </c>
      <c r="M79" s="108"/>
    </row>
    <row r="80" spans="1:13" ht="18.75">
      <c r="A80" s="134"/>
      <c r="B80" s="458"/>
      <c r="C80" s="459"/>
      <c r="D80" s="459"/>
      <c r="E80" s="460"/>
      <c r="F80" s="135"/>
      <c r="G80" s="136"/>
      <c r="H80" s="102"/>
      <c r="I80" s="100">
        <f t="shared" si="9"/>
        <v>0</v>
      </c>
      <c r="J80" s="137"/>
      <c r="K80" s="100">
        <f t="shared" si="10"/>
        <v>0</v>
      </c>
      <c r="L80" s="102">
        <f t="shared" si="11"/>
        <v>0</v>
      </c>
      <c r="M80" s="138"/>
    </row>
    <row r="81" spans="1:13" ht="18.75">
      <c r="A81" s="132"/>
      <c r="B81" s="599"/>
      <c r="C81" s="600"/>
      <c r="D81" s="600"/>
      <c r="E81" s="601"/>
      <c r="F81" s="135"/>
      <c r="G81" s="136"/>
      <c r="H81" s="102"/>
      <c r="I81" s="139">
        <f t="shared" si="9"/>
        <v>0</v>
      </c>
      <c r="J81" s="137"/>
      <c r="K81" s="139">
        <f t="shared" si="10"/>
        <v>0</v>
      </c>
      <c r="L81" s="140">
        <f t="shared" si="11"/>
        <v>0</v>
      </c>
      <c r="M81" s="138"/>
    </row>
    <row r="82" spans="1:13" ht="18.75">
      <c r="A82" s="141"/>
      <c r="B82" s="142"/>
      <c r="C82" s="143"/>
      <c r="D82" s="462"/>
      <c r="E82" s="463"/>
      <c r="F82" s="135"/>
      <c r="G82" s="136"/>
      <c r="H82" s="102"/>
      <c r="I82" s="100">
        <f t="shared" si="9"/>
        <v>0</v>
      </c>
      <c r="J82" s="146"/>
      <c r="K82" s="100">
        <f t="shared" si="10"/>
        <v>0</v>
      </c>
      <c r="L82" s="102">
        <f t="shared" si="11"/>
        <v>0</v>
      </c>
      <c r="M82" s="147"/>
    </row>
    <row r="83" spans="1:13" ht="18.75">
      <c r="A83" s="141"/>
      <c r="B83" s="142"/>
      <c r="C83" s="143"/>
      <c r="D83" s="462"/>
      <c r="E83" s="463"/>
      <c r="F83" s="148"/>
      <c r="G83" s="136"/>
      <c r="H83" s="102"/>
      <c r="I83" s="139">
        <f t="shared" si="9"/>
        <v>0</v>
      </c>
      <c r="J83" s="146"/>
      <c r="K83" s="100">
        <f t="shared" si="10"/>
        <v>0</v>
      </c>
      <c r="L83" s="140">
        <f t="shared" si="11"/>
        <v>0</v>
      </c>
      <c r="M83" s="147"/>
    </row>
    <row r="84" spans="1:13" ht="18.75">
      <c r="A84" s="141"/>
      <c r="B84" s="142"/>
      <c r="C84" s="143"/>
      <c r="D84" s="462"/>
      <c r="E84" s="463"/>
      <c r="F84" s="148"/>
      <c r="G84" s="136"/>
      <c r="H84" s="102"/>
      <c r="I84" s="100">
        <f t="shared" si="9"/>
        <v>0</v>
      </c>
      <c r="J84" s="146"/>
      <c r="K84" s="100">
        <f t="shared" si="10"/>
        <v>0</v>
      </c>
      <c r="L84" s="102">
        <f t="shared" si="11"/>
        <v>0</v>
      </c>
      <c r="M84" s="147"/>
    </row>
    <row r="85" spans="1:13" ht="18.75">
      <c r="A85" s="141"/>
      <c r="B85" s="142"/>
      <c r="C85" s="143"/>
      <c r="D85" s="462"/>
      <c r="E85" s="463"/>
      <c r="F85" s="135"/>
      <c r="G85" s="136"/>
      <c r="H85" s="102"/>
      <c r="I85" s="139">
        <f t="shared" si="9"/>
        <v>0</v>
      </c>
      <c r="J85" s="146"/>
      <c r="K85" s="139">
        <f t="shared" si="10"/>
        <v>0</v>
      </c>
      <c r="L85" s="140">
        <f t="shared" si="11"/>
        <v>0</v>
      </c>
      <c r="M85" s="147"/>
    </row>
    <row r="86" spans="1:13" ht="18.75">
      <c r="A86" s="132"/>
      <c r="B86" s="458"/>
      <c r="C86" s="459"/>
      <c r="D86" s="459"/>
      <c r="E86" s="460"/>
      <c r="F86" s="149"/>
      <c r="G86" s="150"/>
      <c r="H86" s="151"/>
      <c r="I86" s="100">
        <f t="shared" si="9"/>
        <v>0</v>
      </c>
      <c r="J86" s="152"/>
      <c r="K86" s="153">
        <f>SUM(K82:K85)</f>
        <v>0</v>
      </c>
      <c r="L86" s="102">
        <f t="shared" si="11"/>
        <v>0</v>
      </c>
      <c r="M86" s="147"/>
    </row>
    <row r="87" spans="1:13" ht="18.75">
      <c r="A87" s="141"/>
      <c r="B87" s="458"/>
      <c r="C87" s="459"/>
      <c r="D87" s="459"/>
      <c r="E87" s="460"/>
      <c r="F87" s="135"/>
      <c r="G87" s="136"/>
      <c r="H87" s="102"/>
      <c r="I87" s="139">
        <f t="shared" si="9"/>
        <v>0</v>
      </c>
      <c r="J87" s="137"/>
      <c r="K87" s="100">
        <f>SUM(J87)*$F87</f>
        <v>0</v>
      </c>
      <c r="L87" s="140">
        <f t="shared" si="11"/>
        <v>0</v>
      </c>
      <c r="M87" s="138"/>
    </row>
    <row r="88" spans="1:13" ht="19.5" thickBot="1">
      <c r="A88" s="141"/>
      <c r="B88" s="222"/>
      <c r="C88" s="223"/>
      <c r="D88" s="629"/>
      <c r="E88" s="630"/>
      <c r="F88" s="161"/>
      <c r="G88" s="162"/>
      <c r="H88" s="140"/>
      <c r="I88" s="100">
        <f t="shared" si="9"/>
        <v>0</v>
      </c>
      <c r="J88" s="146"/>
      <c r="K88" s="100">
        <f>SUM(J88)*$F88</f>
        <v>0</v>
      </c>
      <c r="L88" s="102">
        <f t="shared" si="11"/>
        <v>0</v>
      </c>
      <c r="M88" s="147"/>
    </row>
    <row r="89" spans="1:13" ht="18.75">
      <c r="A89" s="163"/>
      <c r="B89" s="164"/>
      <c r="C89" s="165"/>
      <c r="D89" s="166"/>
      <c r="E89" s="166" t="s">
        <v>106</v>
      </c>
      <c r="F89" s="224"/>
      <c r="G89" s="166"/>
      <c r="H89" s="225"/>
      <c r="I89" s="171">
        <f>SUM(I78:I88)</f>
        <v>6324</v>
      </c>
      <c r="J89" s="172"/>
      <c r="K89" s="173">
        <f>SUM(K78:K88)</f>
        <v>1277</v>
      </c>
      <c r="L89" s="173">
        <f>SUM(L78:L88)</f>
        <v>7601</v>
      </c>
      <c r="M89" s="174"/>
    </row>
    <row r="90" spans="1:13" ht="19.5" thickBot="1">
      <c r="A90" s="175"/>
      <c r="B90" s="164"/>
      <c r="C90" s="165"/>
      <c r="D90" s="166"/>
      <c r="E90" s="166" t="s">
        <v>107</v>
      </c>
      <c r="F90" s="224"/>
      <c r="G90" s="166"/>
      <c r="H90" s="225"/>
      <c r="I90" s="368">
        <f>SUM(I66+I89)</f>
        <v>17736</v>
      </c>
      <c r="J90" s="178"/>
      <c r="K90" s="177">
        <f>SUM(K66+K89)</f>
        <v>7664</v>
      </c>
      <c r="L90" s="177">
        <f>SUM(L66+L89)</f>
        <v>25400</v>
      </c>
      <c r="M90" s="179"/>
    </row>
    <row r="91" spans="1:13" ht="21">
      <c r="A91" s="127"/>
      <c r="B91" s="127"/>
      <c r="C91" s="127"/>
      <c r="D91" s="94"/>
      <c r="E91" s="127"/>
      <c r="F91" s="356"/>
      <c r="G91" s="356"/>
      <c r="H91" s="356"/>
      <c r="I91" s="357"/>
      <c r="J91" s="357"/>
      <c r="K91" s="357"/>
      <c r="L91" s="357"/>
      <c r="M91" s="356"/>
    </row>
    <row r="92" spans="1:13" ht="21">
      <c r="A92" s="127"/>
      <c r="B92" s="127"/>
      <c r="C92" s="127"/>
      <c r="D92" s="94"/>
      <c r="E92" s="565" t="s">
        <v>110</v>
      </c>
      <c r="F92" s="624"/>
      <c r="G92" s="624"/>
      <c r="H92" s="624"/>
      <c r="I92" s="565" t="s">
        <v>98</v>
      </c>
      <c r="J92" s="565"/>
      <c r="K92" s="565"/>
      <c r="L92" s="565"/>
      <c r="M92" s="356"/>
    </row>
    <row r="93" spans="1:13" ht="21">
      <c r="A93" s="127"/>
      <c r="B93" s="127"/>
      <c r="C93" s="127"/>
      <c r="D93" s="94"/>
      <c r="E93" s="624" t="s">
        <v>99</v>
      </c>
      <c r="F93" s="624"/>
      <c r="G93" s="624"/>
      <c r="H93" s="624"/>
      <c r="I93" s="624" t="s">
        <v>99</v>
      </c>
      <c r="J93" s="624"/>
      <c r="K93" s="624"/>
      <c r="L93" s="624"/>
      <c r="M93" s="356"/>
    </row>
    <row r="94" spans="1:13" ht="21">
      <c r="A94" s="127"/>
      <c r="B94" s="127"/>
      <c r="C94" s="127"/>
      <c r="D94" s="94"/>
      <c r="E94" s="121"/>
      <c r="F94" s="121"/>
      <c r="G94" s="121"/>
      <c r="H94" s="121"/>
      <c r="I94" s="624" t="s">
        <v>100</v>
      </c>
      <c r="J94" s="624"/>
      <c r="K94" s="624"/>
      <c r="L94" s="624"/>
      <c r="M94" s="356"/>
    </row>
    <row r="95" spans="1:13" ht="21">
      <c r="A95" s="127"/>
      <c r="B95" s="127"/>
      <c r="C95" s="127"/>
      <c r="D95" s="94"/>
      <c r="E95" s="121"/>
      <c r="F95" s="121"/>
      <c r="G95" s="121"/>
      <c r="H95" s="121"/>
      <c r="I95" s="121"/>
      <c r="J95" s="121"/>
      <c r="K95" s="121"/>
      <c r="L95" s="121"/>
      <c r="M95" s="356"/>
    </row>
    <row r="96" spans="1:13" ht="21">
      <c r="A96" s="127"/>
      <c r="B96" s="127"/>
      <c r="C96" s="127"/>
      <c r="D96" s="94"/>
      <c r="E96" s="121"/>
      <c r="F96" s="121"/>
      <c r="G96" s="121"/>
      <c r="H96" s="121"/>
      <c r="I96" s="121"/>
      <c r="J96" s="121"/>
      <c r="K96" s="121"/>
      <c r="L96" s="121"/>
      <c r="M96" s="356"/>
    </row>
    <row r="97" spans="1:13" ht="21">
      <c r="A97" s="566" t="s">
        <v>26</v>
      </c>
      <c r="B97" s="566"/>
      <c r="C97" s="566"/>
      <c r="D97" s="566"/>
      <c r="E97" s="566"/>
      <c r="F97" s="566"/>
      <c r="G97" s="566"/>
      <c r="H97" s="566"/>
      <c r="I97" s="566"/>
      <c r="J97" s="566"/>
      <c r="K97" s="566"/>
      <c r="L97" s="352" t="s">
        <v>95</v>
      </c>
      <c r="M97" s="352"/>
    </row>
    <row r="98" spans="1:13" ht="21">
      <c r="A98" s="131" t="s">
        <v>80</v>
      </c>
      <c r="B98" s="131"/>
      <c r="C98" s="126"/>
      <c r="D98" s="126"/>
      <c r="E98" s="126" t="str">
        <f>+E2</f>
        <v>อาคาร</v>
      </c>
      <c r="F98" s="122"/>
      <c r="G98" s="123"/>
      <c r="H98" s="124"/>
      <c r="I98" s="127"/>
      <c r="J98" s="126"/>
      <c r="K98" s="126"/>
      <c r="L98" s="126"/>
      <c r="M98" s="126"/>
    </row>
    <row r="99" spans="1:13" ht="19.5" thickBot="1">
      <c r="A99" s="569" t="s">
        <v>0</v>
      </c>
      <c r="B99" s="569"/>
      <c r="C99" s="569"/>
      <c r="D99" s="126" t="str">
        <f>+D75</f>
        <v>โรงเรียน....................................</v>
      </c>
      <c r="E99" s="126"/>
      <c r="F99" s="126"/>
      <c r="G99" s="126"/>
      <c r="H99" s="126"/>
      <c r="I99" s="128" t="s">
        <v>96</v>
      </c>
      <c r="J99" s="129" t="str">
        <f>+J3</f>
        <v>สพป.ขอนแก่น เขต 1</v>
      </c>
      <c r="K99" s="129"/>
      <c r="L99" s="129"/>
      <c r="M99" s="129"/>
    </row>
    <row r="100" spans="1:13" ht="19.5" thickTop="1">
      <c r="A100" s="580" t="s">
        <v>3</v>
      </c>
      <c r="B100" s="572" t="s">
        <v>4</v>
      </c>
      <c r="C100" s="573"/>
      <c r="D100" s="573"/>
      <c r="E100" s="573"/>
      <c r="F100" s="576" t="s">
        <v>11</v>
      </c>
      <c r="G100" s="578" t="s">
        <v>13</v>
      </c>
      <c r="H100" s="567" t="s">
        <v>19</v>
      </c>
      <c r="I100" s="568"/>
      <c r="J100" s="567" t="s">
        <v>15</v>
      </c>
      <c r="K100" s="568"/>
      <c r="L100" s="570" t="s">
        <v>17</v>
      </c>
      <c r="M100" s="580" t="s">
        <v>5</v>
      </c>
    </row>
    <row r="101" spans="1:13" ht="19.5" thickBot="1">
      <c r="A101" s="581"/>
      <c r="B101" s="574"/>
      <c r="C101" s="575"/>
      <c r="D101" s="575"/>
      <c r="E101" s="575"/>
      <c r="F101" s="577"/>
      <c r="G101" s="579"/>
      <c r="H101" s="95" t="s">
        <v>27</v>
      </c>
      <c r="I101" s="95" t="s">
        <v>16</v>
      </c>
      <c r="J101" s="95" t="s">
        <v>27</v>
      </c>
      <c r="K101" s="95" t="s">
        <v>16</v>
      </c>
      <c r="L101" s="571"/>
      <c r="M101" s="581"/>
    </row>
    <row r="102" spans="1:13" ht="19.5" thickTop="1">
      <c r="A102" s="96"/>
      <c r="B102" s="596"/>
      <c r="C102" s="597"/>
      <c r="D102" s="597"/>
      <c r="E102" s="598"/>
      <c r="F102" s="97">
        <v>23</v>
      </c>
      <c r="G102" s="98"/>
      <c r="H102" s="99">
        <v>24</v>
      </c>
      <c r="I102" s="100">
        <f aca="true" t="shared" si="12" ref="I102:I112">SUM(H102)*$F102</f>
        <v>552</v>
      </c>
      <c r="J102" s="101">
        <v>25</v>
      </c>
      <c r="K102" s="100">
        <f aca="true" t="shared" si="13" ref="K102:K109">SUM(J102)*$F102</f>
        <v>575</v>
      </c>
      <c r="L102" s="102">
        <f aca="true" t="shared" si="14" ref="L102:L112">SUM(,I102,K102)</f>
        <v>1127</v>
      </c>
      <c r="M102" s="98"/>
    </row>
    <row r="103" spans="1:13" ht="18.75">
      <c r="A103" s="132"/>
      <c r="B103" s="458"/>
      <c r="C103" s="459"/>
      <c r="D103" s="459"/>
      <c r="E103" s="460"/>
      <c r="F103" s="107">
        <v>26</v>
      </c>
      <c r="G103" s="108"/>
      <c r="H103" s="109">
        <v>222</v>
      </c>
      <c r="I103" s="100">
        <f t="shared" si="12"/>
        <v>5772</v>
      </c>
      <c r="J103" s="133">
        <v>27</v>
      </c>
      <c r="K103" s="100">
        <f t="shared" si="13"/>
        <v>702</v>
      </c>
      <c r="L103" s="102">
        <f t="shared" si="14"/>
        <v>6474</v>
      </c>
      <c r="M103" s="108"/>
    </row>
    <row r="104" spans="1:13" ht="18.75">
      <c r="A104" s="134"/>
      <c r="B104" s="458"/>
      <c r="C104" s="459"/>
      <c r="D104" s="459"/>
      <c r="E104" s="460"/>
      <c r="F104" s="135"/>
      <c r="G104" s="136"/>
      <c r="H104" s="102"/>
      <c r="I104" s="100">
        <f t="shared" si="12"/>
        <v>0</v>
      </c>
      <c r="J104" s="137"/>
      <c r="K104" s="100">
        <f t="shared" si="13"/>
        <v>0</v>
      </c>
      <c r="L104" s="102">
        <f t="shared" si="14"/>
        <v>0</v>
      </c>
      <c r="M104" s="138"/>
    </row>
    <row r="105" spans="1:13" ht="18.75">
      <c r="A105" s="132"/>
      <c r="B105" s="599"/>
      <c r="C105" s="600"/>
      <c r="D105" s="600"/>
      <c r="E105" s="601"/>
      <c r="F105" s="135"/>
      <c r="G105" s="136"/>
      <c r="H105" s="102"/>
      <c r="I105" s="139">
        <f t="shared" si="12"/>
        <v>0</v>
      </c>
      <c r="J105" s="137"/>
      <c r="K105" s="139">
        <f t="shared" si="13"/>
        <v>0</v>
      </c>
      <c r="L105" s="140">
        <f t="shared" si="14"/>
        <v>0</v>
      </c>
      <c r="M105" s="138"/>
    </row>
    <row r="106" spans="1:13" ht="18.75">
      <c r="A106" s="141"/>
      <c r="B106" s="142"/>
      <c r="C106" s="143"/>
      <c r="D106" s="462"/>
      <c r="E106" s="463"/>
      <c r="F106" s="135"/>
      <c r="G106" s="136"/>
      <c r="H106" s="102"/>
      <c r="I106" s="100">
        <f t="shared" si="12"/>
        <v>0</v>
      </c>
      <c r="J106" s="146"/>
      <c r="K106" s="100">
        <f t="shared" si="13"/>
        <v>0</v>
      </c>
      <c r="L106" s="102">
        <f t="shared" si="14"/>
        <v>0</v>
      </c>
      <c r="M106" s="147"/>
    </row>
    <row r="107" spans="1:13" ht="18.75">
      <c r="A107" s="141"/>
      <c r="B107" s="142"/>
      <c r="C107" s="143"/>
      <c r="D107" s="462"/>
      <c r="E107" s="463"/>
      <c r="F107" s="148"/>
      <c r="G107" s="136"/>
      <c r="H107" s="102"/>
      <c r="I107" s="139">
        <f t="shared" si="12"/>
        <v>0</v>
      </c>
      <c r="J107" s="146"/>
      <c r="K107" s="100">
        <f t="shared" si="13"/>
        <v>0</v>
      </c>
      <c r="L107" s="140">
        <f t="shared" si="14"/>
        <v>0</v>
      </c>
      <c r="M107" s="147"/>
    </row>
    <row r="108" spans="1:13" ht="18.75">
      <c r="A108" s="141"/>
      <c r="B108" s="142"/>
      <c r="C108" s="143"/>
      <c r="D108" s="462"/>
      <c r="E108" s="463"/>
      <c r="F108" s="148"/>
      <c r="G108" s="136"/>
      <c r="H108" s="102"/>
      <c r="I108" s="100">
        <f t="shared" si="12"/>
        <v>0</v>
      </c>
      <c r="J108" s="146"/>
      <c r="K108" s="100">
        <f t="shared" si="13"/>
        <v>0</v>
      </c>
      <c r="L108" s="102">
        <f t="shared" si="14"/>
        <v>0</v>
      </c>
      <c r="M108" s="147"/>
    </row>
    <row r="109" spans="1:13" ht="18.75">
      <c r="A109" s="141"/>
      <c r="B109" s="142"/>
      <c r="C109" s="143"/>
      <c r="D109" s="462"/>
      <c r="E109" s="463"/>
      <c r="F109" s="135"/>
      <c r="G109" s="136"/>
      <c r="H109" s="102"/>
      <c r="I109" s="139">
        <f t="shared" si="12"/>
        <v>0</v>
      </c>
      <c r="J109" s="146"/>
      <c r="K109" s="139">
        <f t="shared" si="13"/>
        <v>0</v>
      </c>
      <c r="L109" s="140">
        <f t="shared" si="14"/>
        <v>0</v>
      </c>
      <c r="M109" s="147"/>
    </row>
    <row r="110" spans="1:13" ht="18.75">
      <c r="A110" s="132"/>
      <c r="B110" s="458"/>
      <c r="C110" s="459"/>
      <c r="D110" s="459"/>
      <c r="E110" s="460"/>
      <c r="F110" s="149"/>
      <c r="G110" s="150"/>
      <c r="H110" s="151"/>
      <c r="I110" s="100">
        <f t="shared" si="12"/>
        <v>0</v>
      </c>
      <c r="J110" s="152"/>
      <c r="K110" s="153">
        <f>SUM(K106:K109)</f>
        <v>0</v>
      </c>
      <c r="L110" s="102">
        <f t="shared" si="14"/>
        <v>0</v>
      </c>
      <c r="M110" s="147"/>
    </row>
    <row r="111" spans="1:13" ht="18.75">
      <c r="A111" s="141"/>
      <c r="B111" s="458"/>
      <c r="C111" s="459"/>
      <c r="D111" s="459"/>
      <c r="E111" s="460"/>
      <c r="F111" s="135"/>
      <c r="G111" s="136"/>
      <c r="H111" s="102"/>
      <c r="I111" s="139">
        <f t="shared" si="12"/>
        <v>0</v>
      </c>
      <c r="J111" s="137"/>
      <c r="K111" s="100">
        <f>SUM(J111)*$F111</f>
        <v>0</v>
      </c>
      <c r="L111" s="140">
        <f t="shared" si="14"/>
        <v>0</v>
      </c>
      <c r="M111" s="138"/>
    </row>
    <row r="112" spans="1:13" ht="19.5" thickBot="1">
      <c r="A112" s="141"/>
      <c r="B112" s="142"/>
      <c r="C112" s="143"/>
      <c r="D112" s="602"/>
      <c r="E112" s="603"/>
      <c r="F112" s="135"/>
      <c r="G112" s="136"/>
      <c r="H112" s="102"/>
      <c r="I112" s="100">
        <f t="shared" si="12"/>
        <v>0</v>
      </c>
      <c r="J112" s="146"/>
      <c r="K112" s="100">
        <f>SUM(J112)*$F112</f>
        <v>0</v>
      </c>
      <c r="L112" s="102">
        <f t="shared" si="14"/>
        <v>0</v>
      </c>
      <c r="M112" s="147"/>
    </row>
    <row r="113" spans="1:13" ht="18.75">
      <c r="A113" s="163"/>
      <c r="B113" s="164"/>
      <c r="C113" s="165"/>
      <c r="D113" s="166"/>
      <c r="E113" s="166" t="s">
        <v>108</v>
      </c>
      <c r="F113" s="224"/>
      <c r="G113" s="166"/>
      <c r="H113" s="225"/>
      <c r="I113" s="171">
        <f>SUM(I102:I112)</f>
        <v>6324</v>
      </c>
      <c r="J113" s="172"/>
      <c r="K113" s="173">
        <f>SUM(K102:K112)</f>
        <v>1277</v>
      </c>
      <c r="L113" s="173">
        <f>SUM(L102:L112)</f>
        <v>7601</v>
      </c>
      <c r="M113" s="174"/>
    </row>
    <row r="114" spans="1:13" ht="19.5" thickBot="1">
      <c r="A114" s="175"/>
      <c r="B114" s="164"/>
      <c r="C114" s="165"/>
      <c r="D114" s="166"/>
      <c r="E114" s="166" t="s">
        <v>109</v>
      </c>
      <c r="F114" s="224"/>
      <c r="G114" s="166"/>
      <c r="H114" s="225"/>
      <c r="I114" s="177">
        <f>SUM(I90+I113)</f>
        <v>24060</v>
      </c>
      <c r="J114" s="178"/>
      <c r="K114" s="177">
        <f>SUM(K90+K113)</f>
        <v>8941</v>
      </c>
      <c r="L114" s="177">
        <f>SUM(L90+L113)</f>
        <v>33001</v>
      </c>
      <c r="M114" s="179"/>
    </row>
    <row r="115" spans="1:13" ht="21">
      <c r="A115" s="127"/>
      <c r="B115" s="127"/>
      <c r="C115" s="127"/>
      <c r="D115" s="94"/>
      <c r="E115" s="127"/>
      <c r="F115" s="356"/>
      <c r="G115" s="356"/>
      <c r="H115" s="356"/>
      <c r="I115" s="357"/>
      <c r="J115" s="357"/>
      <c r="K115" s="357"/>
      <c r="L115" s="357"/>
      <c r="M115" s="356"/>
    </row>
    <row r="116" spans="1:13" ht="21">
      <c r="A116" s="127"/>
      <c r="B116" s="127"/>
      <c r="C116" s="127"/>
      <c r="D116" s="94"/>
      <c r="E116" s="565" t="s">
        <v>110</v>
      </c>
      <c r="F116" s="624"/>
      <c r="G116" s="624"/>
      <c r="H116" s="624"/>
      <c r="I116" s="565" t="s">
        <v>98</v>
      </c>
      <c r="J116" s="565"/>
      <c r="K116" s="565"/>
      <c r="L116" s="565"/>
      <c r="M116" s="356"/>
    </row>
    <row r="117" spans="1:13" ht="21">
      <c r="A117" s="127"/>
      <c r="B117" s="127"/>
      <c r="C117" s="127"/>
      <c r="D117" s="94"/>
      <c r="E117" s="624" t="s">
        <v>99</v>
      </c>
      <c r="F117" s="624"/>
      <c r="G117" s="624"/>
      <c r="H117" s="624"/>
      <c r="I117" s="624" t="s">
        <v>99</v>
      </c>
      <c r="J117" s="624"/>
      <c r="K117" s="624"/>
      <c r="L117" s="624"/>
      <c r="M117" s="356"/>
    </row>
    <row r="118" spans="1:13" ht="21">
      <c r="A118" s="127"/>
      <c r="B118" s="127"/>
      <c r="C118" s="127"/>
      <c r="D118" s="94"/>
      <c r="E118" s="121"/>
      <c r="F118" s="121"/>
      <c r="G118" s="121"/>
      <c r="H118" s="121"/>
      <c r="I118" s="624" t="s">
        <v>100</v>
      </c>
      <c r="J118" s="624"/>
      <c r="K118" s="624"/>
      <c r="L118" s="624"/>
      <c r="M118" s="356"/>
    </row>
  </sheetData>
  <sheetProtection/>
  <mergeCells count="134">
    <mergeCell ref="E116:H116"/>
    <mergeCell ref="I116:L116"/>
    <mergeCell ref="E117:H117"/>
    <mergeCell ref="I117:L117"/>
    <mergeCell ref="I118:L118"/>
    <mergeCell ref="D107:E107"/>
    <mergeCell ref="D108:E108"/>
    <mergeCell ref="D109:E109"/>
    <mergeCell ref="B110:E110"/>
    <mergeCell ref="B111:E111"/>
    <mergeCell ref="D112:E112"/>
    <mergeCell ref="M100:M101"/>
    <mergeCell ref="B102:E102"/>
    <mergeCell ref="B103:E103"/>
    <mergeCell ref="B104:E104"/>
    <mergeCell ref="B105:E105"/>
    <mergeCell ref="D106:E106"/>
    <mergeCell ref="I94:L94"/>
    <mergeCell ref="A97:K97"/>
    <mergeCell ref="A99:C99"/>
    <mergeCell ref="A100:A101"/>
    <mergeCell ref="B100:E101"/>
    <mergeCell ref="F100:F101"/>
    <mergeCell ref="G100:G101"/>
    <mergeCell ref="H100:I100"/>
    <mergeCell ref="J100:K100"/>
    <mergeCell ref="L100:L101"/>
    <mergeCell ref="E92:H92"/>
    <mergeCell ref="I92:L92"/>
    <mergeCell ref="E93:H93"/>
    <mergeCell ref="I93:L93"/>
    <mergeCell ref="D83:E83"/>
    <mergeCell ref="D84:E84"/>
    <mergeCell ref="D85:E85"/>
    <mergeCell ref="B86:E86"/>
    <mergeCell ref="B87:E87"/>
    <mergeCell ref="D88:E88"/>
    <mergeCell ref="M76:M77"/>
    <mergeCell ref="B78:E78"/>
    <mergeCell ref="B79:E79"/>
    <mergeCell ref="B80:E80"/>
    <mergeCell ref="B81:E81"/>
    <mergeCell ref="D82:E82"/>
    <mergeCell ref="I70:L70"/>
    <mergeCell ref="A73:K73"/>
    <mergeCell ref="A75:C75"/>
    <mergeCell ref="A76:A77"/>
    <mergeCell ref="B76:E77"/>
    <mergeCell ref="F76:F77"/>
    <mergeCell ref="G76:G77"/>
    <mergeCell ref="H76:I76"/>
    <mergeCell ref="J76:K76"/>
    <mergeCell ref="L76:L77"/>
    <mergeCell ref="E68:H68"/>
    <mergeCell ref="I68:L68"/>
    <mergeCell ref="E69:H69"/>
    <mergeCell ref="I69:L69"/>
    <mergeCell ref="D59:E59"/>
    <mergeCell ref="D60:E60"/>
    <mergeCell ref="D61:E61"/>
    <mergeCell ref="B62:E62"/>
    <mergeCell ref="B63:E63"/>
    <mergeCell ref="D64:E64"/>
    <mergeCell ref="M52:M53"/>
    <mergeCell ref="B54:E54"/>
    <mergeCell ref="B55:E55"/>
    <mergeCell ref="B56:E56"/>
    <mergeCell ref="B57:E57"/>
    <mergeCell ref="D58:E58"/>
    <mergeCell ref="I46:L46"/>
    <mergeCell ref="A49:K49"/>
    <mergeCell ref="A51:C51"/>
    <mergeCell ref="A52:A53"/>
    <mergeCell ref="B52:E53"/>
    <mergeCell ref="F52:F53"/>
    <mergeCell ref="G52:G53"/>
    <mergeCell ref="H52:I52"/>
    <mergeCell ref="J52:K52"/>
    <mergeCell ref="L52:L53"/>
    <mergeCell ref="C40:E40"/>
    <mergeCell ref="E44:H44"/>
    <mergeCell ref="I44:L44"/>
    <mergeCell ref="E45:H45"/>
    <mergeCell ref="I45:L45"/>
    <mergeCell ref="D34:E34"/>
    <mergeCell ref="D35:E35"/>
    <mergeCell ref="D36:E36"/>
    <mergeCell ref="D37:E37"/>
    <mergeCell ref="B38:E38"/>
    <mergeCell ref="B39:E39"/>
    <mergeCell ref="L28:L29"/>
    <mergeCell ref="M28:M29"/>
    <mergeCell ref="B30:E30"/>
    <mergeCell ref="B31:E31"/>
    <mergeCell ref="B32:E32"/>
    <mergeCell ref="B33:E33"/>
    <mergeCell ref="A28:A29"/>
    <mergeCell ref="B28:E29"/>
    <mergeCell ref="F28:F29"/>
    <mergeCell ref="G28:G29"/>
    <mergeCell ref="H28:I28"/>
    <mergeCell ref="J28:K28"/>
    <mergeCell ref="I20:L20"/>
    <mergeCell ref="E21:H21"/>
    <mergeCell ref="I21:L21"/>
    <mergeCell ref="I22:L22"/>
    <mergeCell ref="A25:K25"/>
    <mergeCell ref="A27:C27"/>
    <mergeCell ref="B16:E16"/>
    <mergeCell ref="B17:E17"/>
    <mergeCell ref="A18:H18"/>
    <mergeCell ref="E20:H20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 horizontalCentered="1"/>
  <pageMargins left="0.31496062992125984" right="0.31496062992125984" top="0.9448818897637796" bottom="0.7480314960629921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zoomScale="115" zoomScaleNormal="115" zoomScalePageLayoutView="0" workbookViewId="0" topLeftCell="A1">
      <selection activeCell="A1" sqref="A1:IV16384"/>
    </sheetView>
  </sheetViews>
  <sheetFormatPr defaultColWidth="9.140625" defaultRowHeight="12.75"/>
  <cols>
    <col min="1" max="1" width="3.421875" style="363" customWidth="1"/>
    <col min="2" max="2" width="6.7109375" style="363" customWidth="1"/>
    <col min="3" max="3" width="3.28125" style="363" customWidth="1"/>
    <col min="4" max="4" width="10.28125" style="363" customWidth="1"/>
    <col min="5" max="5" width="4.57421875" style="363" customWidth="1"/>
    <col min="6" max="6" width="4.28125" style="363" customWidth="1"/>
    <col min="7" max="7" width="4.00390625" style="363" customWidth="1"/>
    <col min="8" max="8" width="3.7109375" style="363" customWidth="1"/>
    <col min="9" max="9" width="12.8515625" style="363" customWidth="1"/>
    <col min="10" max="10" width="9.00390625" style="363" bestFit="1" customWidth="1"/>
    <col min="11" max="11" width="16.28125" style="363" customWidth="1"/>
    <col min="12" max="12" width="12.7109375" style="363" customWidth="1"/>
    <col min="13" max="16384" width="9.140625" style="363" customWidth="1"/>
  </cols>
  <sheetData>
    <row r="1" spans="1:12" ht="21">
      <c r="A1" s="481" t="s">
        <v>150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278" t="s">
        <v>101</v>
      </c>
    </row>
    <row r="2" spans="1:12" ht="21">
      <c r="A2" s="280" t="s">
        <v>10</v>
      </c>
      <c r="B2" s="508" t="s">
        <v>68</v>
      </c>
      <c r="C2" s="508"/>
      <c r="D2" s="508"/>
      <c r="E2" s="509" t="str">
        <f>+'ปร.4ห้าหน้า'!E2</f>
        <v>อาคาร</v>
      </c>
      <c r="F2" s="509"/>
      <c r="G2" s="509"/>
      <c r="H2" s="509"/>
      <c r="I2" s="509"/>
      <c r="J2" s="509"/>
      <c r="K2" s="509"/>
      <c r="L2" s="509"/>
    </row>
    <row r="3" spans="1:12" ht="21">
      <c r="A3" s="281" t="s">
        <v>10</v>
      </c>
      <c r="B3" s="282" t="s">
        <v>0</v>
      </c>
      <c r="C3" s="282"/>
      <c r="D3" s="282"/>
      <c r="E3" s="282" t="str">
        <f>+'ปร.4ห้าหน้า'!D3</f>
        <v>โรงเรียน....................................</v>
      </c>
      <c r="F3" s="283"/>
      <c r="G3" s="283"/>
      <c r="H3" s="283"/>
      <c r="I3" s="283"/>
      <c r="J3" s="336" t="s">
        <v>149</v>
      </c>
      <c r="K3" s="594" t="s">
        <v>115</v>
      </c>
      <c r="L3" s="594"/>
    </row>
    <row r="4" spans="1:12" ht="21">
      <c r="A4" s="281" t="s">
        <v>10</v>
      </c>
      <c r="B4" s="286" t="s">
        <v>1</v>
      </c>
      <c r="C4" s="286"/>
      <c r="D4" s="286"/>
      <c r="E4" s="364" t="str">
        <f>+'ปร.4ห้าหน้า'!J3</f>
        <v>สพป.ขอนแก่น เขต 1</v>
      </c>
      <c r="F4" s="287"/>
      <c r="G4" s="287"/>
      <c r="H4" s="287"/>
      <c r="I4" s="287"/>
      <c r="J4" s="287"/>
      <c r="K4" s="287"/>
      <c r="L4" s="287"/>
    </row>
    <row r="5" spans="1:12" ht="21">
      <c r="A5" s="281" t="s">
        <v>10</v>
      </c>
      <c r="B5" s="489" t="s">
        <v>69</v>
      </c>
      <c r="C5" s="489"/>
      <c r="D5" s="489"/>
      <c r="E5" s="489"/>
      <c r="F5" s="489"/>
      <c r="G5" s="489"/>
      <c r="H5" s="489"/>
      <c r="I5" s="288" t="s">
        <v>11</v>
      </c>
      <c r="J5" s="83">
        <v>5</v>
      </c>
      <c r="K5" s="489" t="s">
        <v>12</v>
      </c>
      <c r="L5" s="489"/>
    </row>
    <row r="6" spans="1:12" ht="21">
      <c r="A6" s="281" t="s">
        <v>10</v>
      </c>
      <c r="B6" s="287" t="s">
        <v>2</v>
      </c>
      <c r="C6" s="287"/>
      <c r="D6" s="287"/>
      <c r="E6" s="287" t="str">
        <f>+'ปร.4ห้าหน้า'!K4</f>
        <v>12ตค58</v>
      </c>
      <c r="F6" s="287"/>
      <c r="G6" s="595"/>
      <c r="H6" s="595"/>
      <c r="I6" s="494" t="s">
        <v>67</v>
      </c>
      <c r="J6" s="494"/>
      <c r="K6" s="493" t="s">
        <v>67</v>
      </c>
      <c r="L6" s="493"/>
    </row>
    <row r="7" spans="1:12" ht="21.75" thickBot="1">
      <c r="A7" s="289"/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ht="21.75" thickTop="1">
      <c r="A8" s="482" t="s">
        <v>3</v>
      </c>
      <c r="B8" s="510" t="s">
        <v>4</v>
      </c>
      <c r="C8" s="511"/>
      <c r="D8" s="511"/>
      <c r="E8" s="511"/>
      <c r="F8" s="511"/>
      <c r="G8" s="511"/>
      <c r="H8" s="511"/>
      <c r="I8" s="291" t="s">
        <v>24</v>
      </c>
      <c r="J8" s="519" t="s">
        <v>28</v>
      </c>
      <c r="K8" s="292" t="s">
        <v>21</v>
      </c>
      <c r="L8" s="482" t="s">
        <v>5</v>
      </c>
    </row>
    <row r="9" spans="1:12" ht="21.75" thickBot="1">
      <c r="A9" s="483"/>
      <c r="B9" s="513"/>
      <c r="C9" s="514"/>
      <c r="D9" s="514"/>
      <c r="E9" s="514"/>
      <c r="F9" s="514"/>
      <c r="G9" s="514"/>
      <c r="H9" s="514"/>
      <c r="I9" s="293" t="s">
        <v>22</v>
      </c>
      <c r="J9" s="520"/>
      <c r="K9" s="293" t="s">
        <v>22</v>
      </c>
      <c r="L9" s="483"/>
    </row>
    <row r="10" spans="1:12" ht="21.75" thickTop="1">
      <c r="A10" s="294">
        <v>1</v>
      </c>
      <c r="B10" s="495" t="s">
        <v>81</v>
      </c>
      <c r="C10" s="496"/>
      <c r="D10" s="496"/>
      <c r="E10" s="496"/>
      <c r="F10" s="496"/>
      <c r="G10" s="496"/>
      <c r="H10" s="496"/>
      <c r="I10" s="295">
        <f>+'ปร.4ห้าหน้า'!L114</f>
        <v>33001</v>
      </c>
      <c r="J10" s="296">
        <v>1.3074</v>
      </c>
      <c r="K10" s="295">
        <f>I10*J10</f>
        <v>43145.507399999995</v>
      </c>
      <c r="L10" s="297"/>
    </row>
    <row r="11" spans="1:12" ht="21">
      <c r="A11" s="298"/>
      <c r="B11" s="490"/>
      <c r="C11" s="489"/>
      <c r="D11" s="489"/>
      <c r="E11" s="489"/>
      <c r="F11" s="489"/>
      <c r="G11" s="489"/>
      <c r="H11" s="489"/>
      <c r="I11" s="299"/>
      <c r="J11" s="300"/>
      <c r="K11" s="299"/>
      <c r="L11" s="301"/>
    </row>
    <row r="12" spans="1:12" ht="21">
      <c r="A12" s="298"/>
      <c r="B12" s="619"/>
      <c r="C12" s="620"/>
      <c r="D12" s="620"/>
      <c r="E12" s="620"/>
      <c r="F12" s="620"/>
      <c r="G12" s="620"/>
      <c r="H12" s="620"/>
      <c r="I12" s="304"/>
      <c r="J12" s="300"/>
      <c r="K12" s="299"/>
      <c r="L12" s="301"/>
    </row>
    <row r="13" spans="1:12" ht="21">
      <c r="A13" s="298"/>
      <c r="B13" s="621"/>
      <c r="C13" s="622"/>
      <c r="D13" s="622"/>
      <c r="E13" s="622"/>
      <c r="F13" s="622"/>
      <c r="G13" s="622"/>
      <c r="H13" s="623"/>
      <c r="I13" s="300"/>
      <c r="J13" s="300"/>
      <c r="K13" s="307"/>
      <c r="L13" s="301"/>
    </row>
    <row r="14" spans="1:12" ht="18.75">
      <c r="A14" s="308"/>
      <c r="B14" s="486"/>
      <c r="C14" s="487"/>
      <c r="D14" s="487"/>
      <c r="E14" s="487"/>
      <c r="F14" s="487"/>
      <c r="G14" s="487"/>
      <c r="H14" s="310"/>
      <c r="I14" s="311"/>
      <c r="J14" s="311"/>
      <c r="K14" s="312"/>
      <c r="L14" s="313"/>
    </row>
    <row r="15" spans="1:12" ht="18.75">
      <c r="A15" s="313"/>
      <c r="B15" s="476"/>
      <c r="C15" s="477"/>
      <c r="D15" s="477"/>
      <c r="E15" s="477"/>
      <c r="F15" s="477"/>
      <c r="G15" s="477"/>
      <c r="H15" s="303"/>
      <c r="I15" s="311"/>
      <c r="J15" s="311"/>
      <c r="K15" s="312"/>
      <c r="L15" s="313"/>
    </row>
    <row r="16" spans="1:12" ht="18.75">
      <c r="A16" s="313"/>
      <c r="B16" s="476"/>
      <c r="C16" s="477"/>
      <c r="D16" s="477"/>
      <c r="E16" s="477"/>
      <c r="F16" s="477"/>
      <c r="G16" s="477"/>
      <c r="H16" s="303"/>
      <c r="I16" s="311"/>
      <c r="J16" s="311"/>
      <c r="K16" s="312"/>
      <c r="L16" s="313"/>
    </row>
    <row r="17" spans="1:12" ht="19.5" thickBot="1">
      <c r="A17" s="314"/>
      <c r="B17" s="474"/>
      <c r="C17" s="475"/>
      <c r="D17" s="475"/>
      <c r="E17" s="475"/>
      <c r="F17" s="475"/>
      <c r="G17" s="475"/>
      <c r="H17" s="316"/>
      <c r="I17" s="317"/>
      <c r="J17" s="317"/>
      <c r="K17" s="318"/>
      <c r="L17" s="314"/>
    </row>
    <row r="18" spans="1:12" ht="21.75" thickTop="1">
      <c r="A18" s="516" t="s">
        <v>23</v>
      </c>
      <c r="B18" s="626"/>
      <c r="C18" s="626"/>
      <c r="D18" s="626"/>
      <c r="E18" s="626"/>
      <c r="F18" s="626"/>
      <c r="G18" s="626"/>
      <c r="H18" s="626"/>
      <c r="I18" s="517"/>
      <c r="J18" s="518"/>
      <c r="K18" s="319">
        <f>SUM(K10:K17)</f>
        <v>43145.507399999995</v>
      </c>
      <c r="L18" s="320"/>
    </row>
    <row r="19" spans="1:12" ht="21.75" thickBot="1">
      <c r="A19" s="498" t="str">
        <f>"("&amp;_xlfn.BAHTTEXT(K19)&amp;")"</f>
        <v>(สี่หมื่นสามพันหนึ่งร้อยบาทถ้วน)</v>
      </c>
      <c r="B19" s="499"/>
      <c r="C19" s="499"/>
      <c r="D19" s="499"/>
      <c r="E19" s="499"/>
      <c r="F19" s="499"/>
      <c r="G19" s="499"/>
      <c r="H19" s="499"/>
      <c r="I19" s="499"/>
      <c r="J19" s="321" t="s">
        <v>29</v>
      </c>
      <c r="K19" s="322">
        <f>ROUNDDOWN(K18,-2)</f>
        <v>43100</v>
      </c>
      <c r="L19" s="323" t="s">
        <v>9</v>
      </c>
    </row>
    <row r="20" spans="1:12" ht="21.75" thickTop="1">
      <c r="A20" s="325"/>
      <c r="B20" s="500"/>
      <c r="C20" s="500"/>
      <c r="D20" s="500"/>
      <c r="E20" s="500"/>
      <c r="F20" s="500"/>
      <c r="G20" s="480"/>
      <c r="H20" s="506"/>
      <c r="I20" s="506"/>
      <c r="J20" s="506"/>
      <c r="K20" s="506"/>
      <c r="L20" s="506"/>
    </row>
    <row r="21" spans="1:12" ht="18.75">
      <c r="A21" s="123"/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</row>
    <row r="22" spans="1:12" ht="21">
      <c r="A22" s="325"/>
      <c r="B22" s="500" t="s">
        <v>71</v>
      </c>
      <c r="C22" s="500"/>
      <c r="D22" s="500"/>
      <c r="E22" s="500"/>
      <c r="F22" s="500"/>
      <c r="G22" s="480"/>
      <c r="H22" s="480"/>
      <c r="I22" s="480"/>
      <c r="J22" s="506"/>
      <c r="K22" s="506"/>
      <c r="L22" s="506"/>
    </row>
    <row r="23" spans="1:12" ht="18.75">
      <c r="A23" s="123"/>
      <c r="B23" s="473"/>
      <c r="C23" s="473"/>
      <c r="D23" s="473"/>
      <c r="E23" s="473"/>
      <c r="F23" s="473"/>
      <c r="G23" s="473" t="s">
        <v>113</v>
      </c>
      <c r="H23" s="473"/>
      <c r="I23" s="473"/>
      <c r="J23" s="473"/>
      <c r="K23" s="473"/>
      <c r="L23" s="473"/>
    </row>
    <row r="24" spans="1:12" ht="21">
      <c r="A24" s="325"/>
      <c r="B24" s="500" t="s">
        <v>74</v>
      </c>
      <c r="C24" s="500"/>
      <c r="D24" s="500"/>
      <c r="E24" s="500"/>
      <c r="F24" s="500"/>
      <c r="G24" s="480"/>
      <c r="H24" s="480"/>
      <c r="I24" s="480"/>
      <c r="J24" s="506" t="s">
        <v>75</v>
      </c>
      <c r="K24" s="506"/>
      <c r="L24" s="506"/>
    </row>
    <row r="25" spans="1:12" ht="18.75">
      <c r="A25" s="123"/>
      <c r="B25" s="473"/>
      <c r="C25" s="473"/>
      <c r="D25" s="473"/>
      <c r="E25" s="473"/>
      <c r="F25" s="473"/>
      <c r="G25" s="473" t="s">
        <v>113</v>
      </c>
      <c r="H25" s="473"/>
      <c r="I25" s="473"/>
      <c r="J25" s="473"/>
      <c r="K25" s="473"/>
      <c r="L25" s="473"/>
    </row>
    <row r="26" spans="1:12" ht="21">
      <c r="A26" s="325"/>
      <c r="B26" s="500" t="s">
        <v>74</v>
      </c>
      <c r="C26" s="500"/>
      <c r="D26" s="500"/>
      <c r="E26" s="500"/>
      <c r="F26" s="500"/>
      <c r="G26" s="480"/>
      <c r="H26" s="480"/>
      <c r="I26" s="480"/>
      <c r="J26" s="521" t="s">
        <v>157</v>
      </c>
      <c r="K26" s="521"/>
      <c r="L26" s="521"/>
    </row>
    <row r="27" spans="1:12" ht="21">
      <c r="A27" s="327"/>
      <c r="B27" s="473"/>
      <c r="C27" s="473"/>
      <c r="D27" s="473"/>
      <c r="E27" s="473"/>
      <c r="F27" s="473"/>
      <c r="G27" s="473" t="s">
        <v>114</v>
      </c>
      <c r="H27" s="473"/>
      <c r="I27" s="473"/>
      <c r="J27" s="521" t="s">
        <v>154</v>
      </c>
      <c r="K27" s="521"/>
      <c r="L27" s="521"/>
    </row>
    <row r="28" spans="1:12" ht="21">
      <c r="A28" s="328"/>
      <c r="B28" s="500" t="s">
        <v>76</v>
      </c>
      <c r="C28" s="500"/>
      <c r="D28" s="500"/>
      <c r="E28" s="500"/>
      <c r="F28" s="500"/>
      <c r="G28" s="480"/>
      <c r="H28" s="480"/>
      <c r="I28" s="480"/>
      <c r="J28" s="625" t="s">
        <v>156</v>
      </c>
      <c r="K28" s="625"/>
      <c r="L28" s="625"/>
    </row>
    <row r="29" spans="1:12" ht="21">
      <c r="A29" s="328"/>
      <c r="B29" s="473"/>
      <c r="C29" s="473"/>
      <c r="D29" s="473"/>
      <c r="E29" s="473"/>
      <c r="F29" s="473"/>
      <c r="G29" s="473" t="s">
        <v>114</v>
      </c>
      <c r="H29" s="473"/>
      <c r="I29" s="473"/>
      <c r="J29" s="521" t="s">
        <v>154</v>
      </c>
      <c r="K29" s="521"/>
      <c r="L29" s="521"/>
    </row>
  </sheetData>
  <sheetProtection/>
  <mergeCells count="53">
    <mergeCell ref="B28:F28"/>
    <mergeCell ref="G28:I28"/>
    <mergeCell ref="J28:L28"/>
    <mergeCell ref="B29:F29"/>
    <mergeCell ref="G29:I29"/>
    <mergeCell ref="J29:L29"/>
    <mergeCell ref="B26:F26"/>
    <mergeCell ref="G26:I26"/>
    <mergeCell ref="J26:L26"/>
    <mergeCell ref="B27:F27"/>
    <mergeCell ref="G27:I27"/>
    <mergeCell ref="J27:L27"/>
    <mergeCell ref="B24:F24"/>
    <mergeCell ref="G24:I24"/>
    <mergeCell ref="J24:L24"/>
    <mergeCell ref="B25:F25"/>
    <mergeCell ref="G25:I25"/>
    <mergeCell ref="J25:L25"/>
    <mergeCell ref="B22:F22"/>
    <mergeCell ref="G22:I22"/>
    <mergeCell ref="J22:L22"/>
    <mergeCell ref="B23:F23"/>
    <mergeCell ref="G23:I23"/>
    <mergeCell ref="J23:L23"/>
    <mergeCell ref="B20:F20"/>
    <mergeCell ref="G20:I20"/>
    <mergeCell ref="J20:L20"/>
    <mergeCell ref="B21:F21"/>
    <mergeCell ref="G21:I21"/>
    <mergeCell ref="J21:L21"/>
    <mergeCell ref="B16:G16"/>
    <mergeCell ref="B17:G17"/>
    <mergeCell ref="A18:J18"/>
    <mergeCell ref="A19:I19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M30"/>
  <sheetViews>
    <sheetView zoomScalePageLayoutView="0" workbookViewId="0" topLeftCell="C1">
      <selection activeCell="C13" sqref="A1:IV16384"/>
    </sheetView>
  </sheetViews>
  <sheetFormatPr defaultColWidth="9.140625" defaultRowHeight="12.75"/>
  <cols>
    <col min="1" max="1" width="8.28125" style="363" customWidth="1"/>
    <col min="2" max="2" width="6.28125" style="363" customWidth="1"/>
    <col min="3" max="3" width="3.00390625" style="363" customWidth="1"/>
    <col min="4" max="4" width="5.00390625" style="363" customWidth="1"/>
    <col min="5" max="5" width="17.140625" style="363" customWidth="1"/>
    <col min="6" max="6" width="4.00390625" style="363" customWidth="1"/>
    <col min="7" max="7" width="13.8515625" style="363" customWidth="1"/>
    <col min="8" max="8" width="4.8515625" style="363" customWidth="1"/>
    <col min="9" max="9" width="6.28125" style="363" customWidth="1"/>
    <col min="10" max="10" width="8.421875" style="363" customWidth="1"/>
    <col min="11" max="11" width="13.8515625" style="363" customWidth="1"/>
    <col min="12" max="16384" width="9.140625" style="363" customWidth="1"/>
  </cols>
  <sheetData>
    <row r="1" spans="1:11" ht="22.5">
      <c r="A1" s="525" t="s">
        <v>150</v>
      </c>
      <c r="B1" s="525"/>
      <c r="C1" s="525"/>
      <c r="D1" s="525"/>
      <c r="E1" s="525"/>
      <c r="F1" s="525"/>
      <c r="G1" s="525"/>
      <c r="H1" s="525"/>
      <c r="I1" s="525"/>
      <c r="J1" s="525"/>
      <c r="K1" s="335" t="s">
        <v>93</v>
      </c>
    </row>
    <row r="2" spans="1:11" ht="21">
      <c r="A2" s="508" t="s">
        <v>68</v>
      </c>
      <c r="B2" s="508"/>
      <c r="C2" s="508"/>
      <c r="D2" s="509" t="str">
        <f>+'ปร.5ห้าหน้า'!E2</f>
        <v>อาคาร</v>
      </c>
      <c r="E2" s="509"/>
      <c r="F2" s="509"/>
      <c r="G2" s="509"/>
      <c r="H2" s="509"/>
      <c r="I2" s="509"/>
      <c r="J2" s="509"/>
      <c r="K2" s="509"/>
    </row>
    <row r="3" spans="1:11" ht="21">
      <c r="A3" s="488" t="s">
        <v>0</v>
      </c>
      <c r="B3" s="488"/>
      <c r="C3" s="488"/>
      <c r="D3" s="627" t="str">
        <f>+'ปร.5ห้าหน้า'!E3</f>
        <v>โรงเรียน....................................</v>
      </c>
      <c r="E3" s="627"/>
      <c r="F3" s="627"/>
      <c r="G3" s="628" t="s">
        <v>149</v>
      </c>
      <c r="H3" s="628"/>
      <c r="I3" s="489" t="str">
        <f>+'ปร.5ห้าหน้า'!K3</f>
        <v>ddd</v>
      </c>
      <c r="J3" s="489"/>
      <c r="K3" s="489"/>
    </row>
    <row r="4" spans="1:11" ht="21">
      <c r="A4" s="488" t="s">
        <v>1</v>
      </c>
      <c r="B4" s="488"/>
      <c r="C4" s="287"/>
      <c r="D4" s="366" t="str">
        <f>+'ปร.5ห้าหน้า'!E4</f>
        <v>สพป.ขอนแก่น เขต 1</v>
      </c>
      <c r="E4" s="287"/>
      <c r="F4" s="287"/>
      <c r="G4" s="287"/>
      <c r="H4" s="287"/>
      <c r="I4" s="287"/>
      <c r="J4" s="287"/>
      <c r="K4" s="287"/>
    </row>
    <row r="5" spans="1:11" ht="21">
      <c r="A5" s="489" t="s">
        <v>70</v>
      </c>
      <c r="B5" s="489"/>
      <c r="C5" s="489"/>
      <c r="D5" s="489"/>
      <c r="E5" s="489"/>
      <c r="F5" s="337"/>
      <c r="G5" s="489" t="s">
        <v>11</v>
      </c>
      <c r="H5" s="489"/>
      <c r="I5" s="532"/>
      <c r="J5" s="532"/>
      <c r="K5" s="338" t="s">
        <v>12</v>
      </c>
    </row>
    <row r="6" spans="1:11" ht="21">
      <c r="A6" s="489" t="s">
        <v>2</v>
      </c>
      <c r="B6" s="489"/>
      <c r="C6" s="489"/>
      <c r="D6" s="489"/>
      <c r="E6" s="339" t="str">
        <f>+'ปร.5ห้าหน้า'!E6</f>
        <v>12ตค58</v>
      </c>
      <c r="F6" s="338"/>
      <c r="G6" s="489"/>
      <c r="H6" s="489"/>
      <c r="I6" s="489"/>
      <c r="J6" s="493"/>
      <c r="K6" s="493"/>
    </row>
    <row r="7" spans="1:11" ht="21.75" thickBot="1">
      <c r="A7" s="536"/>
      <c r="B7" s="536"/>
      <c r="C7" s="536"/>
      <c r="D7" s="536"/>
      <c r="E7" s="536"/>
      <c r="F7" s="536"/>
      <c r="G7" s="536"/>
      <c r="H7" s="536"/>
      <c r="I7" s="536"/>
      <c r="J7" s="536"/>
      <c r="K7" s="536"/>
    </row>
    <row r="8" spans="1:11" ht="21.75" thickTop="1">
      <c r="A8" s="537" t="s">
        <v>3</v>
      </c>
      <c r="B8" s="510" t="s">
        <v>4</v>
      </c>
      <c r="C8" s="511"/>
      <c r="D8" s="511"/>
      <c r="E8" s="511"/>
      <c r="F8" s="511"/>
      <c r="G8" s="512"/>
      <c r="H8" s="529" t="s">
        <v>21</v>
      </c>
      <c r="I8" s="530"/>
      <c r="J8" s="531"/>
      <c r="K8" s="537" t="s">
        <v>5</v>
      </c>
    </row>
    <row r="9" spans="1:11" ht="21.75" thickBot="1">
      <c r="A9" s="538"/>
      <c r="B9" s="513"/>
      <c r="C9" s="514"/>
      <c r="D9" s="514"/>
      <c r="E9" s="514"/>
      <c r="F9" s="514"/>
      <c r="G9" s="515"/>
      <c r="H9" s="533" t="s">
        <v>22</v>
      </c>
      <c r="I9" s="534"/>
      <c r="J9" s="535"/>
      <c r="K9" s="538"/>
    </row>
    <row r="10" spans="1:11" ht="21.75" thickTop="1">
      <c r="A10" s="297"/>
      <c r="B10" s="553" t="s">
        <v>6</v>
      </c>
      <c r="C10" s="554"/>
      <c r="D10" s="554"/>
      <c r="E10" s="554"/>
      <c r="F10" s="554"/>
      <c r="G10" s="555"/>
      <c r="H10" s="526"/>
      <c r="I10" s="527"/>
      <c r="J10" s="528"/>
      <c r="K10" s="297"/>
    </row>
    <row r="11" spans="1:11" ht="21">
      <c r="A11" s="340">
        <f>A10+1</f>
        <v>1</v>
      </c>
      <c r="B11" s="490" t="s">
        <v>86</v>
      </c>
      <c r="C11" s="489"/>
      <c r="D11" s="489"/>
      <c r="E11" s="489"/>
      <c r="F11" s="489"/>
      <c r="G11" s="491"/>
      <c r="H11" s="544">
        <f>+'ปร.5ห้าหน้า'!K19</f>
        <v>43100</v>
      </c>
      <c r="I11" s="545"/>
      <c r="J11" s="546"/>
      <c r="K11" s="301"/>
    </row>
    <row r="12" spans="1:11" ht="21">
      <c r="A12" s="340"/>
      <c r="B12" s="490"/>
      <c r="C12" s="489"/>
      <c r="D12" s="489"/>
      <c r="E12" s="489"/>
      <c r="F12" s="489"/>
      <c r="G12" s="491"/>
      <c r="H12" s="544"/>
      <c r="I12" s="545"/>
      <c r="J12" s="546"/>
      <c r="K12" s="301"/>
    </row>
    <row r="13" spans="1:11" ht="21">
      <c r="A13" s="340"/>
      <c r="B13" s="490"/>
      <c r="C13" s="489"/>
      <c r="D13" s="489"/>
      <c r="E13" s="489"/>
      <c r="F13" s="489"/>
      <c r="G13" s="491"/>
      <c r="H13" s="544"/>
      <c r="I13" s="545"/>
      <c r="J13" s="546"/>
      <c r="K13" s="301"/>
    </row>
    <row r="14" spans="1:11" ht="21">
      <c r="A14" s="298"/>
      <c r="B14" s="542"/>
      <c r="C14" s="532"/>
      <c r="D14" s="532"/>
      <c r="E14" s="532"/>
      <c r="F14" s="532"/>
      <c r="G14" s="543"/>
      <c r="H14" s="544"/>
      <c r="I14" s="545"/>
      <c r="J14" s="546"/>
      <c r="K14" s="301"/>
    </row>
    <row r="15" spans="1:11" ht="21">
      <c r="A15" s="298"/>
      <c r="B15" s="542"/>
      <c r="C15" s="532"/>
      <c r="D15" s="532"/>
      <c r="E15" s="532"/>
      <c r="F15" s="532"/>
      <c r="G15" s="543"/>
      <c r="H15" s="544"/>
      <c r="I15" s="545"/>
      <c r="J15" s="546"/>
      <c r="K15" s="301"/>
    </row>
    <row r="16" spans="1:11" ht="21">
      <c r="A16" s="298"/>
      <c r="B16" s="542"/>
      <c r="C16" s="532"/>
      <c r="D16" s="532"/>
      <c r="E16" s="532"/>
      <c r="F16" s="532"/>
      <c r="G16" s="543"/>
      <c r="H16" s="544"/>
      <c r="I16" s="545"/>
      <c r="J16" s="546"/>
      <c r="K16" s="301"/>
    </row>
    <row r="17" spans="1:11" ht="21">
      <c r="A17" s="298"/>
      <c r="B17" s="542"/>
      <c r="C17" s="532"/>
      <c r="D17" s="532"/>
      <c r="E17" s="532"/>
      <c r="F17" s="532"/>
      <c r="G17" s="543"/>
      <c r="H17" s="544"/>
      <c r="I17" s="545"/>
      <c r="J17" s="546"/>
      <c r="K17" s="301"/>
    </row>
    <row r="18" spans="1:11" ht="21">
      <c r="A18" s="298"/>
      <c r="B18" s="542"/>
      <c r="C18" s="532"/>
      <c r="D18" s="532"/>
      <c r="E18" s="532"/>
      <c r="F18" s="532"/>
      <c r="G18" s="543"/>
      <c r="H18" s="544"/>
      <c r="I18" s="545"/>
      <c r="J18" s="546"/>
      <c r="K18" s="301"/>
    </row>
    <row r="19" spans="1:11" ht="21.75" thickBot="1">
      <c r="A19" s="341"/>
      <c r="B19" s="547"/>
      <c r="C19" s="548"/>
      <c r="D19" s="548"/>
      <c r="E19" s="548"/>
      <c r="F19" s="548"/>
      <c r="G19" s="549"/>
      <c r="H19" s="550"/>
      <c r="I19" s="551"/>
      <c r="J19" s="552"/>
      <c r="K19" s="342"/>
    </row>
    <row r="20" spans="1:11" ht="22.5" thickBot="1" thickTop="1">
      <c r="A20" s="524" t="s">
        <v>6</v>
      </c>
      <c r="B20" s="516" t="s">
        <v>8</v>
      </c>
      <c r="C20" s="517"/>
      <c r="D20" s="517"/>
      <c r="E20" s="517"/>
      <c r="F20" s="517"/>
      <c r="G20" s="518"/>
      <c r="H20" s="539">
        <f>SUM(H11:H19)</f>
        <v>43100</v>
      </c>
      <c r="I20" s="540"/>
      <c r="J20" s="541"/>
      <c r="K20" s="343" t="s">
        <v>9</v>
      </c>
    </row>
    <row r="21" spans="1:11" ht="22.5" thickBot="1" thickTop="1">
      <c r="A21" s="483"/>
      <c r="B21" s="498" t="str">
        <f>"("&amp;_xlfn.BAHTTEXT(H20)&amp;")"</f>
        <v>(สี่หมื่นสามพันหนึ่งร้อยบาทถ้วน)</v>
      </c>
      <c r="C21" s="499"/>
      <c r="D21" s="499"/>
      <c r="E21" s="499"/>
      <c r="F21" s="499"/>
      <c r="G21" s="499"/>
      <c r="H21" s="499"/>
      <c r="I21" s="499"/>
      <c r="J21" s="499"/>
      <c r="K21" s="344"/>
    </row>
    <row r="22" spans="1:11" ht="21.75" thickTop="1">
      <c r="A22" s="345"/>
      <c r="B22" s="523"/>
      <c r="C22" s="523"/>
      <c r="D22" s="523"/>
      <c r="E22" s="473"/>
      <c r="F22" s="473"/>
      <c r="G22" s="324"/>
      <c r="H22" s="346"/>
      <c r="I22" s="346"/>
      <c r="J22" s="346"/>
      <c r="K22" s="346"/>
    </row>
    <row r="23" spans="1:11" ht="21">
      <c r="A23" s="500" t="s">
        <v>71</v>
      </c>
      <c r="B23" s="500"/>
      <c r="C23" s="500"/>
      <c r="D23" s="500"/>
      <c r="E23" s="480"/>
      <c r="F23" s="480"/>
      <c r="G23" s="480"/>
      <c r="H23" s="480"/>
      <c r="I23" s="347"/>
      <c r="J23" s="347"/>
      <c r="K23" s="325"/>
    </row>
    <row r="24" spans="1:11" ht="21">
      <c r="A24" s="349"/>
      <c r="B24" s="523"/>
      <c r="C24" s="523"/>
      <c r="D24" s="523"/>
      <c r="E24" s="522" t="s">
        <v>116</v>
      </c>
      <c r="F24" s="522"/>
      <c r="G24" s="522"/>
      <c r="H24" s="522"/>
      <c r="I24" s="351"/>
      <c r="J24" s="351"/>
      <c r="K24" s="325"/>
    </row>
    <row r="25" spans="1:13" ht="21">
      <c r="A25" s="500" t="s">
        <v>74</v>
      </c>
      <c r="B25" s="500"/>
      <c r="C25" s="500"/>
      <c r="D25" s="500"/>
      <c r="E25" s="480" t="s">
        <v>72</v>
      </c>
      <c r="F25" s="480"/>
      <c r="G25" s="521" t="s">
        <v>160</v>
      </c>
      <c r="H25" s="521"/>
      <c r="I25" s="521"/>
      <c r="J25" s="521"/>
      <c r="K25" s="521"/>
      <c r="L25" s="351"/>
      <c r="M25" s="325"/>
    </row>
    <row r="26" spans="1:13" ht="21">
      <c r="A26" s="325"/>
      <c r="B26" s="506"/>
      <c r="C26" s="506"/>
      <c r="D26" s="506"/>
      <c r="E26" s="522" t="s">
        <v>73</v>
      </c>
      <c r="F26" s="522"/>
      <c r="G26" s="347"/>
      <c r="H26" s="325"/>
      <c r="I26" s="351"/>
      <c r="J26" s="351"/>
      <c r="K26" s="325"/>
      <c r="L26" s="351"/>
      <c r="M26" s="325"/>
    </row>
    <row r="27" spans="1:13" ht="21">
      <c r="A27" s="500" t="s">
        <v>74</v>
      </c>
      <c r="B27" s="500"/>
      <c r="C27" s="500"/>
      <c r="D27" s="500"/>
      <c r="E27" s="480" t="s">
        <v>72</v>
      </c>
      <c r="F27" s="480"/>
      <c r="G27" s="521" t="s">
        <v>157</v>
      </c>
      <c r="H27" s="521"/>
      <c r="I27" s="521"/>
      <c r="J27" s="521"/>
      <c r="K27" s="521"/>
      <c r="L27" s="351"/>
      <c r="M27" s="325"/>
    </row>
    <row r="28" spans="1:13" ht="21">
      <c r="A28" s="325"/>
      <c r="B28" s="506"/>
      <c r="C28" s="506"/>
      <c r="D28" s="506"/>
      <c r="E28" s="522" t="s">
        <v>161</v>
      </c>
      <c r="F28" s="522"/>
      <c r="G28" s="521" t="s">
        <v>158</v>
      </c>
      <c r="H28" s="521"/>
      <c r="I28" s="521"/>
      <c r="J28" s="521"/>
      <c r="K28" s="521"/>
      <c r="L28" s="351"/>
      <c r="M28" s="325"/>
    </row>
    <row r="29" spans="1:13" ht="21">
      <c r="A29" s="500" t="s">
        <v>76</v>
      </c>
      <c r="B29" s="500"/>
      <c r="C29" s="500"/>
      <c r="D29" s="500"/>
      <c r="E29" s="480" t="s">
        <v>72</v>
      </c>
      <c r="F29" s="480"/>
      <c r="G29" s="521" t="s">
        <v>156</v>
      </c>
      <c r="H29" s="521"/>
      <c r="I29" s="521"/>
      <c r="J29" s="521"/>
      <c r="K29" s="521"/>
      <c r="L29" s="351"/>
      <c r="M29" s="325"/>
    </row>
    <row r="30" spans="1:13" ht="21">
      <c r="A30" s="325"/>
      <c r="B30" s="506"/>
      <c r="C30" s="506"/>
      <c r="D30" s="506"/>
      <c r="E30" s="522" t="s">
        <v>155</v>
      </c>
      <c r="F30" s="522"/>
      <c r="G30" s="521" t="s">
        <v>158</v>
      </c>
      <c r="H30" s="521"/>
      <c r="I30" s="521"/>
      <c r="J30" s="521"/>
      <c r="K30" s="521"/>
      <c r="L30" s="351"/>
      <c r="M30" s="325"/>
    </row>
  </sheetData>
  <sheetProtection/>
  <mergeCells count="69">
    <mergeCell ref="G25:K25"/>
    <mergeCell ref="G28:K28"/>
    <mergeCell ref="G30:K30"/>
    <mergeCell ref="G27:K27"/>
    <mergeCell ref="G29:K29"/>
    <mergeCell ref="B28:D28"/>
    <mergeCell ref="E28:F28"/>
    <mergeCell ref="A29:D29"/>
    <mergeCell ref="E29:F29"/>
    <mergeCell ref="B30:D30"/>
    <mergeCell ref="E30:F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M141"/>
  <sheetViews>
    <sheetView zoomScalePageLayoutView="0" workbookViewId="0" topLeftCell="A64">
      <selection activeCell="I4" sqref="I4:J4"/>
    </sheetView>
  </sheetViews>
  <sheetFormatPr defaultColWidth="9.140625" defaultRowHeight="12.75"/>
  <cols>
    <col min="1" max="1" width="7.8515625" style="0" customWidth="1"/>
    <col min="2" max="2" width="5.7109375" style="0" customWidth="1"/>
    <col min="3" max="3" width="0.9921875" style="0" customWidth="1"/>
    <col min="5" max="5" width="18.421875" style="0" customWidth="1"/>
    <col min="7" max="7" width="11.421875" style="0" customWidth="1"/>
    <col min="8" max="8" width="12.00390625" style="0" customWidth="1"/>
    <col min="9" max="9" width="12.140625" style="0" customWidth="1"/>
    <col min="10" max="10" width="12.421875" style="0" customWidth="1"/>
    <col min="11" max="11" width="10.8515625" style="0" customWidth="1"/>
    <col min="12" max="12" width="13.57421875" style="0" customWidth="1"/>
  </cols>
  <sheetData>
    <row r="1" spans="1:13" ht="21">
      <c r="A1" s="631" t="s">
        <v>26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91" t="s">
        <v>95</v>
      </c>
      <c r="M1" s="91"/>
    </row>
    <row r="2" spans="1:13" ht="21">
      <c r="A2" s="125" t="s">
        <v>80</v>
      </c>
      <c r="B2" s="125"/>
      <c r="C2" s="93"/>
      <c r="D2" s="126"/>
      <c r="E2" s="180" t="s">
        <v>102</v>
      </c>
      <c r="F2" s="122"/>
      <c r="G2" s="123"/>
      <c r="H2" s="124"/>
      <c r="I2" s="127"/>
      <c r="J2" s="126"/>
      <c r="K2" s="126"/>
      <c r="L2" s="126"/>
      <c r="M2" s="126"/>
    </row>
    <row r="3" spans="1:13" ht="18.75">
      <c r="A3" s="632" t="s">
        <v>0</v>
      </c>
      <c r="B3" s="632"/>
      <c r="C3" s="632"/>
      <c r="D3" s="180" t="s">
        <v>103</v>
      </c>
      <c r="E3" s="180"/>
      <c r="F3" s="126"/>
      <c r="G3" s="126"/>
      <c r="H3" s="126"/>
      <c r="I3" s="128" t="s">
        <v>96</v>
      </c>
      <c r="J3" s="181" t="s">
        <v>158</v>
      </c>
      <c r="K3" s="129"/>
      <c r="L3" s="129"/>
      <c r="M3" s="129"/>
    </row>
    <row r="4" spans="1:13" ht="19.5" thickBot="1">
      <c r="A4" s="632" t="s">
        <v>7</v>
      </c>
      <c r="B4" s="632"/>
      <c r="C4" s="632"/>
      <c r="D4" s="633" t="s">
        <v>104</v>
      </c>
      <c r="E4" s="633"/>
      <c r="F4" s="633"/>
      <c r="G4" s="633"/>
      <c r="H4" s="633"/>
      <c r="I4" s="589" t="s">
        <v>2</v>
      </c>
      <c r="J4" s="589"/>
      <c r="K4" s="182" t="s">
        <v>105</v>
      </c>
      <c r="L4" s="130"/>
      <c r="M4" s="130"/>
    </row>
    <row r="5" spans="1:13" ht="19.5" thickTop="1">
      <c r="A5" s="580" t="s">
        <v>3</v>
      </c>
      <c r="B5" s="572" t="s">
        <v>4</v>
      </c>
      <c r="C5" s="573"/>
      <c r="D5" s="573"/>
      <c r="E5" s="573"/>
      <c r="F5" s="576" t="s">
        <v>11</v>
      </c>
      <c r="G5" s="578" t="s">
        <v>13</v>
      </c>
      <c r="H5" s="567" t="s">
        <v>19</v>
      </c>
      <c r="I5" s="568"/>
      <c r="J5" s="567" t="s">
        <v>15</v>
      </c>
      <c r="K5" s="568"/>
      <c r="L5" s="570" t="s">
        <v>17</v>
      </c>
      <c r="M5" s="580" t="s">
        <v>5</v>
      </c>
    </row>
    <row r="6" spans="1:13" ht="19.5" thickBot="1">
      <c r="A6" s="581"/>
      <c r="B6" s="574"/>
      <c r="C6" s="575"/>
      <c r="D6" s="575"/>
      <c r="E6" s="575"/>
      <c r="F6" s="577"/>
      <c r="G6" s="579"/>
      <c r="H6" s="95" t="s">
        <v>27</v>
      </c>
      <c r="I6" s="95" t="s">
        <v>16</v>
      </c>
      <c r="J6" s="95" t="s">
        <v>27</v>
      </c>
      <c r="K6" s="95" t="s">
        <v>16</v>
      </c>
      <c r="L6" s="571"/>
      <c r="M6" s="581"/>
    </row>
    <row r="7" spans="1:13" ht="19.5" thickTop="1">
      <c r="A7" s="96"/>
      <c r="B7" s="596"/>
      <c r="C7" s="597"/>
      <c r="D7" s="597"/>
      <c r="E7" s="598"/>
      <c r="F7" s="97">
        <v>11</v>
      </c>
      <c r="G7" s="98"/>
      <c r="H7" s="99">
        <v>12</v>
      </c>
      <c r="I7" s="228">
        <f aca="true" t="shared" si="0" ref="I7:I17">SUM(H7)*$F7</f>
        <v>132</v>
      </c>
      <c r="J7" s="101">
        <v>13</v>
      </c>
      <c r="K7" s="228">
        <f>SUM(J7)*$F7</f>
        <v>143</v>
      </c>
      <c r="L7" s="230">
        <f>SUM(,I7,K7)</f>
        <v>275</v>
      </c>
      <c r="M7" s="98"/>
    </row>
    <row r="8" spans="1:13" ht="18.75">
      <c r="A8" s="96"/>
      <c r="B8" s="610"/>
      <c r="C8" s="611"/>
      <c r="D8" s="611"/>
      <c r="E8" s="612"/>
      <c r="F8" s="97">
        <v>14</v>
      </c>
      <c r="G8" s="98"/>
      <c r="H8" s="99">
        <v>15</v>
      </c>
      <c r="I8" s="228">
        <f t="shared" si="0"/>
        <v>210</v>
      </c>
      <c r="J8" s="101">
        <v>16</v>
      </c>
      <c r="K8" s="228">
        <f aca="true" t="shared" si="1" ref="K8:K17">SUM(J8)*$F8</f>
        <v>224</v>
      </c>
      <c r="L8" s="230">
        <f aca="true" t="shared" si="2" ref="L8:L17">SUM(,I8,K8)</f>
        <v>434</v>
      </c>
      <c r="M8" s="98"/>
    </row>
    <row r="9" spans="1:13" ht="18.75">
      <c r="A9" s="106"/>
      <c r="B9" s="613"/>
      <c r="C9" s="614"/>
      <c r="D9" s="614"/>
      <c r="E9" s="615"/>
      <c r="F9" s="107"/>
      <c r="G9" s="108"/>
      <c r="H9" s="109"/>
      <c r="I9" s="228">
        <f t="shared" si="0"/>
        <v>0</v>
      </c>
      <c r="J9" s="109"/>
      <c r="K9" s="228">
        <f t="shared" si="1"/>
        <v>0</v>
      </c>
      <c r="L9" s="230">
        <f t="shared" si="2"/>
        <v>0</v>
      </c>
      <c r="M9" s="108"/>
    </row>
    <row r="10" spans="1:13" ht="18.75">
      <c r="A10" s="106"/>
      <c r="B10" s="613"/>
      <c r="C10" s="614"/>
      <c r="D10" s="614"/>
      <c r="E10" s="615"/>
      <c r="F10" s="107"/>
      <c r="G10" s="108"/>
      <c r="H10" s="109"/>
      <c r="I10" s="228">
        <f t="shared" si="0"/>
        <v>0</v>
      </c>
      <c r="J10" s="109"/>
      <c r="K10" s="228">
        <f t="shared" si="1"/>
        <v>0</v>
      </c>
      <c r="L10" s="230">
        <f t="shared" si="2"/>
        <v>0</v>
      </c>
      <c r="M10" s="108"/>
    </row>
    <row r="11" spans="1:13" ht="18.75">
      <c r="A11" s="106"/>
      <c r="B11" s="613"/>
      <c r="C11" s="614"/>
      <c r="D11" s="614"/>
      <c r="E11" s="615"/>
      <c r="F11" s="107"/>
      <c r="G11" s="108"/>
      <c r="H11" s="109"/>
      <c r="I11" s="228">
        <f t="shared" si="0"/>
        <v>0</v>
      </c>
      <c r="J11" s="109"/>
      <c r="K11" s="228">
        <f t="shared" si="1"/>
        <v>0</v>
      </c>
      <c r="L11" s="230">
        <f t="shared" si="2"/>
        <v>0</v>
      </c>
      <c r="M11" s="108"/>
    </row>
    <row r="12" spans="1:13" ht="18.75">
      <c r="A12" s="106"/>
      <c r="B12" s="613"/>
      <c r="C12" s="614"/>
      <c r="D12" s="614"/>
      <c r="E12" s="615"/>
      <c r="F12" s="107"/>
      <c r="G12" s="108"/>
      <c r="H12" s="109"/>
      <c r="I12" s="228">
        <f t="shared" si="0"/>
        <v>0</v>
      </c>
      <c r="J12" s="109"/>
      <c r="K12" s="228">
        <f t="shared" si="1"/>
        <v>0</v>
      </c>
      <c r="L12" s="230">
        <f t="shared" si="2"/>
        <v>0</v>
      </c>
      <c r="M12" s="108"/>
    </row>
    <row r="13" spans="1:13" ht="18.75">
      <c r="A13" s="106"/>
      <c r="B13" s="613"/>
      <c r="C13" s="614"/>
      <c r="D13" s="614"/>
      <c r="E13" s="615"/>
      <c r="F13" s="107"/>
      <c r="G13" s="108"/>
      <c r="H13" s="109"/>
      <c r="I13" s="228">
        <f t="shared" si="0"/>
        <v>0</v>
      </c>
      <c r="J13" s="109"/>
      <c r="K13" s="228">
        <f t="shared" si="1"/>
        <v>0</v>
      </c>
      <c r="L13" s="230">
        <f t="shared" si="2"/>
        <v>0</v>
      </c>
      <c r="M13" s="108"/>
    </row>
    <row r="14" spans="1:13" ht="18.75">
      <c r="A14" s="106"/>
      <c r="B14" s="613"/>
      <c r="C14" s="614"/>
      <c r="D14" s="614"/>
      <c r="E14" s="615"/>
      <c r="F14" s="107"/>
      <c r="G14" s="108" t="s">
        <v>135</v>
      </c>
      <c r="H14" s="109"/>
      <c r="I14" s="228">
        <f t="shared" si="0"/>
        <v>0</v>
      </c>
      <c r="J14" s="109"/>
      <c r="K14" s="228">
        <f t="shared" si="1"/>
        <v>0</v>
      </c>
      <c r="L14" s="230">
        <f t="shared" si="2"/>
        <v>0</v>
      </c>
      <c r="M14" s="108"/>
    </row>
    <row r="15" spans="1:13" ht="18.75">
      <c r="A15" s="106"/>
      <c r="B15" s="613"/>
      <c r="C15" s="614"/>
      <c r="D15" s="614"/>
      <c r="E15" s="615"/>
      <c r="F15" s="107"/>
      <c r="G15" s="108"/>
      <c r="H15" s="109"/>
      <c r="I15" s="228">
        <f t="shared" si="0"/>
        <v>0</v>
      </c>
      <c r="J15" s="109"/>
      <c r="K15" s="228">
        <f t="shared" si="1"/>
        <v>0</v>
      </c>
      <c r="L15" s="230">
        <f t="shared" si="2"/>
        <v>0</v>
      </c>
      <c r="M15" s="108"/>
    </row>
    <row r="16" spans="1:13" ht="18.75">
      <c r="A16" s="106"/>
      <c r="B16" s="613"/>
      <c r="C16" s="614"/>
      <c r="D16" s="614"/>
      <c r="E16" s="615"/>
      <c r="F16" s="107"/>
      <c r="G16" s="108"/>
      <c r="H16" s="109"/>
      <c r="I16" s="228">
        <f t="shared" si="0"/>
        <v>0</v>
      </c>
      <c r="J16" s="109"/>
      <c r="K16" s="228">
        <f t="shared" si="1"/>
        <v>0</v>
      </c>
      <c r="L16" s="230">
        <f t="shared" si="2"/>
        <v>0</v>
      </c>
      <c r="M16" s="108"/>
    </row>
    <row r="17" spans="1:13" ht="19.5" thickBot="1">
      <c r="A17" s="115"/>
      <c r="B17" s="616"/>
      <c r="C17" s="617"/>
      <c r="D17" s="617"/>
      <c r="E17" s="618"/>
      <c r="F17" s="116"/>
      <c r="G17" s="117"/>
      <c r="H17" s="118"/>
      <c r="I17" s="228">
        <f t="shared" si="0"/>
        <v>0</v>
      </c>
      <c r="J17" s="118"/>
      <c r="K17" s="228">
        <f t="shared" si="1"/>
        <v>0</v>
      </c>
      <c r="L17" s="230">
        <f t="shared" si="2"/>
        <v>0</v>
      </c>
      <c r="M17" s="117"/>
    </row>
    <row r="18" spans="1:13" ht="20.25" thickBot="1" thickTop="1">
      <c r="A18" s="585" t="s">
        <v>14</v>
      </c>
      <c r="B18" s="586"/>
      <c r="C18" s="586"/>
      <c r="D18" s="586"/>
      <c r="E18" s="586"/>
      <c r="F18" s="586"/>
      <c r="G18" s="586"/>
      <c r="H18" s="587"/>
      <c r="I18" s="229">
        <f>SUM(I7:I17)</f>
        <v>342</v>
      </c>
      <c r="J18" s="119"/>
      <c r="K18" s="229">
        <f>SUM(K7:K17)</f>
        <v>367</v>
      </c>
      <c r="L18" s="229">
        <f>SUM(L7:L17)</f>
        <v>709</v>
      </c>
      <c r="M18" s="120"/>
    </row>
    <row r="19" spans="1:13" ht="21.75" thickTop="1">
      <c r="A19" s="84"/>
      <c r="B19" s="84"/>
      <c r="C19" s="84"/>
      <c r="D19" s="7"/>
      <c r="E19" s="84"/>
      <c r="F19" s="16"/>
      <c r="G19" s="16"/>
      <c r="H19" s="16"/>
      <c r="I19" s="15"/>
      <c r="J19" s="15"/>
      <c r="K19" s="15"/>
      <c r="L19" s="15"/>
      <c r="M19" s="16"/>
    </row>
    <row r="20" spans="1:13" ht="21">
      <c r="A20" s="84"/>
      <c r="B20" s="84"/>
      <c r="C20" s="84"/>
      <c r="D20" s="7"/>
      <c r="E20" s="565" t="s">
        <v>110</v>
      </c>
      <c r="F20" s="624"/>
      <c r="G20" s="624"/>
      <c r="H20" s="624"/>
      <c r="I20" s="565" t="s">
        <v>98</v>
      </c>
      <c r="J20" s="565"/>
      <c r="K20" s="565"/>
      <c r="L20" s="565"/>
      <c r="M20" s="16"/>
    </row>
    <row r="21" spans="1:13" ht="21">
      <c r="A21" s="84"/>
      <c r="B21" s="84"/>
      <c r="C21" s="84"/>
      <c r="D21" s="7"/>
      <c r="E21" s="624" t="s">
        <v>99</v>
      </c>
      <c r="F21" s="624"/>
      <c r="G21" s="624"/>
      <c r="H21" s="624"/>
      <c r="I21" s="624" t="s">
        <v>99</v>
      </c>
      <c r="J21" s="624"/>
      <c r="K21" s="624"/>
      <c r="L21" s="624"/>
      <c r="M21" s="16"/>
    </row>
    <row r="22" spans="1:13" ht="21">
      <c r="A22" s="84"/>
      <c r="B22" s="84"/>
      <c r="C22" s="84"/>
      <c r="D22" s="7"/>
      <c r="E22" s="121"/>
      <c r="F22" s="121"/>
      <c r="G22" s="121"/>
      <c r="H22" s="121"/>
      <c r="I22" s="624" t="s">
        <v>100</v>
      </c>
      <c r="J22" s="624"/>
      <c r="K22" s="624"/>
      <c r="L22" s="624"/>
      <c r="M22" s="16"/>
    </row>
    <row r="23" spans="1:13" ht="21">
      <c r="A23" s="84"/>
      <c r="B23" s="84"/>
      <c r="C23" s="84"/>
      <c r="D23" s="7"/>
      <c r="E23" s="121"/>
      <c r="F23" s="121"/>
      <c r="G23" s="121"/>
      <c r="H23" s="121"/>
      <c r="I23" s="121"/>
      <c r="J23" s="121"/>
      <c r="K23" s="121"/>
      <c r="L23" s="121"/>
      <c r="M23" s="16"/>
    </row>
    <row r="24" spans="1:13" ht="21">
      <c r="A24" s="631" t="s">
        <v>26</v>
      </c>
      <c r="B24" s="631"/>
      <c r="C24" s="631"/>
      <c r="D24" s="631"/>
      <c r="E24" s="631"/>
      <c r="F24" s="631"/>
      <c r="G24" s="631"/>
      <c r="H24" s="631"/>
      <c r="I24" s="631"/>
      <c r="J24" s="631"/>
      <c r="K24" s="631"/>
      <c r="L24" s="91" t="s">
        <v>95</v>
      </c>
      <c r="M24" s="91"/>
    </row>
    <row r="25" spans="1:13" ht="21">
      <c r="A25" s="131" t="s">
        <v>80</v>
      </c>
      <c r="B25" s="131"/>
      <c r="C25" s="126"/>
      <c r="D25" s="126"/>
      <c r="E25" s="226" t="str">
        <f>+E2</f>
        <v>อาคาร</v>
      </c>
      <c r="F25" s="122"/>
      <c r="G25" s="123"/>
      <c r="H25" s="124"/>
      <c r="I25" s="127"/>
      <c r="J25" s="126"/>
      <c r="K25" s="126"/>
      <c r="L25" s="126"/>
      <c r="M25" s="126"/>
    </row>
    <row r="26" spans="1:13" ht="19.5" thickBot="1">
      <c r="A26" s="569" t="s">
        <v>0</v>
      </c>
      <c r="B26" s="569"/>
      <c r="C26" s="569"/>
      <c r="D26" s="226" t="str">
        <f>+D3</f>
        <v>โรงเรียน....................................</v>
      </c>
      <c r="E26" s="226"/>
      <c r="F26" s="126"/>
      <c r="G26" s="126"/>
      <c r="H26" s="126"/>
      <c r="I26" s="128" t="s">
        <v>96</v>
      </c>
      <c r="J26" s="227" t="str">
        <f>+J3</f>
        <v>สพป.ขอนแก่น เขต 1</v>
      </c>
      <c r="K26" s="227"/>
      <c r="L26" s="227"/>
      <c r="M26" s="129"/>
    </row>
    <row r="27" spans="1:13" ht="19.5" thickTop="1">
      <c r="A27" s="634" t="s">
        <v>3</v>
      </c>
      <c r="B27" s="636" t="s">
        <v>4</v>
      </c>
      <c r="C27" s="637"/>
      <c r="D27" s="637"/>
      <c r="E27" s="637"/>
      <c r="F27" s="640" t="s">
        <v>11</v>
      </c>
      <c r="G27" s="642" t="s">
        <v>13</v>
      </c>
      <c r="H27" s="644" t="s">
        <v>19</v>
      </c>
      <c r="I27" s="645"/>
      <c r="J27" s="644" t="s">
        <v>15</v>
      </c>
      <c r="K27" s="645"/>
      <c r="L27" s="646" t="s">
        <v>17</v>
      </c>
      <c r="M27" s="634" t="s">
        <v>5</v>
      </c>
    </row>
    <row r="28" spans="1:13" ht="19.5" thickBot="1">
      <c r="A28" s="635"/>
      <c r="B28" s="638"/>
      <c r="C28" s="639"/>
      <c r="D28" s="639"/>
      <c r="E28" s="639"/>
      <c r="F28" s="641"/>
      <c r="G28" s="643"/>
      <c r="H28" s="14" t="s">
        <v>27</v>
      </c>
      <c r="I28" s="14" t="s">
        <v>16</v>
      </c>
      <c r="J28" s="14" t="s">
        <v>27</v>
      </c>
      <c r="K28" s="14" t="s">
        <v>16</v>
      </c>
      <c r="L28" s="647"/>
      <c r="M28" s="635"/>
    </row>
    <row r="29" spans="1:13" ht="19.5" thickTop="1">
      <c r="A29" s="96"/>
      <c r="B29" s="596"/>
      <c r="C29" s="597"/>
      <c r="D29" s="597"/>
      <c r="E29" s="598"/>
      <c r="F29" s="97">
        <v>17</v>
      </c>
      <c r="G29" s="98"/>
      <c r="H29" s="99">
        <v>18</v>
      </c>
      <c r="I29" s="228">
        <f aca="true" t="shared" si="3" ref="I29:I39">SUM(H29)*$F29</f>
        <v>306</v>
      </c>
      <c r="J29" s="101">
        <v>19</v>
      </c>
      <c r="K29" s="228">
        <f aca="true" t="shared" si="4" ref="K29:K36">SUM(J29)*$F29</f>
        <v>323</v>
      </c>
      <c r="L29" s="230">
        <f aca="true" t="shared" si="5" ref="L29:L39">SUM(,I29,K29)</f>
        <v>629</v>
      </c>
      <c r="M29" s="98"/>
    </row>
    <row r="30" spans="1:13" ht="18.75">
      <c r="A30" s="132"/>
      <c r="B30" s="458"/>
      <c r="C30" s="459"/>
      <c r="D30" s="459"/>
      <c r="E30" s="460"/>
      <c r="F30" s="107">
        <v>20</v>
      </c>
      <c r="G30" s="108"/>
      <c r="H30" s="109">
        <v>222</v>
      </c>
      <c r="I30" s="228">
        <f t="shared" si="3"/>
        <v>4440</v>
      </c>
      <c r="J30" s="133">
        <v>221</v>
      </c>
      <c r="K30" s="228">
        <f t="shared" si="4"/>
        <v>4420</v>
      </c>
      <c r="L30" s="230">
        <f t="shared" si="5"/>
        <v>8860</v>
      </c>
      <c r="M30" s="108"/>
    </row>
    <row r="31" spans="1:13" ht="18.75">
      <c r="A31" s="134"/>
      <c r="B31" s="458"/>
      <c r="C31" s="459"/>
      <c r="D31" s="459"/>
      <c r="E31" s="460"/>
      <c r="F31" s="135"/>
      <c r="G31" s="136"/>
      <c r="H31" s="102"/>
      <c r="I31" s="228">
        <f t="shared" si="3"/>
        <v>0</v>
      </c>
      <c r="J31" s="137"/>
      <c r="K31" s="228">
        <f t="shared" si="4"/>
        <v>0</v>
      </c>
      <c r="L31" s="230">
        <f t="shared" si="5"/>
        <v>0</v>
      </c>
      <c r="M31" s="138"/>
    </row>
    <row r="32" spans="1:13" ht="18.75">
      <c r="A32" s="132"/>
      <c r="B32" s="599"/>
      <c r="C32" s="600"/>
      <c r="D32" s="600"/>
      <c r="E32" s="601"/>
      <c r="F32" s="135"/>
      <c r="G32" s="136"/>
      <c r="H32" s="102"/>
      <c r="I32" s="231">
        <f t="shared" si="3"/>
        <v>0</v>
      </c>
      <c r="J32" s="137"/>
      <c r="K32" s="231">
        <f t="shared" si="4"/>
        <v>0</v>
      </c>
      <c r="L32" s="234">
        <f t="shared" si="5"/>
        <v>0</v>
      </c>
      <c r="M32" s="138"/>
    </row>
    <row r="33" spans="1:13" ht="18.75">
      <c r="A33" s="141"/>
      <c r="B33" s="142"/>
      <c r="C33" s="143"/>
      <c r="D33" s="462"/>
      <c r="E33" s="463"/>
      <c r="F33" s="135"/>
      <c r="G33" s="136"/>
      <c r="H33" s="102"/>
      <c r="I33" s="228">
        <f t="shared" si="3"/>
        <v>0</v>
      </c>
      <c r="J33" s="146"/>
      <c r="K33" s="228">
        <f t="shared" si="4"/>
        <v>0</v>
      </c>
      <c r="L33" s="230">
        <f t="shared" si="5"/>
        <v>0</v>
      </c>
      <c r="M33" s="147"/>
    </row>
    <row r="34" spans="1:13" ht="18.75">
      <c r="A34" s="141"/>
      <c r="B34" s="142"/>
      <c r="C34" s="143"/>
      <c r="D34" s="462"/>
      <c r="E34" s="463"/>
      <c r="F34" s="148"/>
      <c r="G34" s="136"/>
      <c r="H34" s="102"/>
      <c r="I34" s="231">
        <f t="shared" si="3"/>
        <v>0</v>
      </c>
      <c r="J34" s="146"/>
      <c r="K34" s="228">
        <f t="shared" si="4"/>
        <v>0</v>
      </c>
      <c r="L34" s="234">
        <f t="shared" si="5"/>
        <v>0</v>
      </c>
      <c r="M34" s="147"/>
    </row>
    <row r="35" spans="1:13" ht="18.75">
      <c r="A35" s="141"/>
      <c r="B35" s="142"/>
      <c r="C35" s="143"/>
      <c r="D35" s="462"/>
      <c r="E35" s="463"/>
      <c r="F35" s="148"/>
      <c r="G35" s="136"/>
      <c r="H35" s="102"/>
      <c r="I35" s="228">
        <f t="shared" si="3"/>
        <v>0</v>
      </c>
      <c r="J35" s="146"/>
      <c r="K35" s="228">
        <f t="shared" si="4"/>
        <v>0</v>
      </c>
      <c r="L35" s="230">
        <f t="shared" si="5"/>
        <v>0</v>
      </c>
      <c r="M35" s="147"/>
    </row>
    <row r="36" spans="1:13" ht="18.75">
      <c r="A36" s="141"/>
      <c r="B36" s="142"/>
      <c r="C36" s="143"/>
      <c r="D36" s="462"/>
      <c r="E36" s="463"/>
      <c r="F36" s="135"/>
      <c r="G36" s="136"/>
      <c r="H36" s="102"/>
      <c r="I36" s="231">
        <f t="shared" si="3"/>
        <v>0</v>
      </c>
      <c r="J36" s="146"/>
      <c r="K36" s="231">
        <f t="shared" si="4"/>
        <v>0</v>
      </c>
      <c r="L36" s="234">
        <f t="shared" si="5"/>
        <v>0</v>
      </c>
      <c r="M36" s="147"/>
    </row>
    <row r="37" spans="1:13" ht="18.75">
      <c r="A37" s="132"/>
      <c r="B37" s="458"/>
      <c r="C37" s="459"/>
      <c r="D37" s="459"/>
      <c r="E37" s="460"/>
      <c r="F37" s="149"/>
      <c r="G37" s="150"/>
      <c r="H37" s="151"/>
      <c r="I37" s="228">
        <f t="shared" si="3"/>
        <v>0</v>
      </c>
      <c r="J37" s="152"/>
      <c r="K37" s="235">
        <f>SUM(K33:K36)</f>
        <v>0</v>
      </c>
      <c r="L37" s="230">
        <f t="shared" si="5"/>
        <v>0</v>
      </c>
      <c r="M37" s="147"/>
    </row>
    <row r="38" spans="1:13" ht="18.75">
      <c r="A38" s="141"/>
      <c r="B38" s="458"/>
      <c r="C38" s="459"/>
      <c r="D38" s="459"/>
      <c r="E38" s="460"/>
      <c r="F38" s="135"/>
      <c r="G38" s="136"/>
      <c r="H38" s="102"/>
      <c r="I38" s="231">
        <f t="shared" si="3"/>
        <v>0</v>
      </c>
      <c r="J38" s="137"/>
      <c r="K38" s="228">
        <f>SUM(J38)*$F38</f>
        <v>0</v>
      </c>
      <c r="L38" s="234">
        <f t="shared" si="5"/>
        <v>0</v>
      </c>
      <c r="M38" s="138"/>
    </row>
    <row r="39" spans="1:13" ht="19.5" thickBot="1">
      <c r="A39" s="141"/>
      <c r="B39" s="160"/>
      <c r="C39" s="604"/>
      <c r="D39" s="605"/>
      <c r="E39" s="606"/>
      <c r="F39" s="161"/>
      <c r="G39" s="162"/>
      <c r="H39" s="140"/>
      <c r="I39" s="228">
        <f t="shared" si="3"/>
        <v>0</v>
      </c>
      <c r="J39" s="137"/>
      <c r="K39" s="228">
        <f>SUM(J39)*$F39</f>
        <v>0</v>
      </c>
      <c r="L39" s="230">
        <f t="shared" si="5"/>
        <v>0</v>
      </c>
      <c r="M39" s="138"/>
    </row>
    <row r="40" spans="1:13" ht="18.75">
      <c r="A40" s="163"/>
      <c r="B40" s="164"/>
      <c r="C40" s="165"/>
      <c r="D40" s="166"/>
      <c r="E40" s="166" t="s">
        <v>82</v>
      </c>
      <c r="F40" s="224"/>
      <c r="G40" s="166"/>
      <c r="H40" s="225"/>
      <c r="I40" s="232">
        <f>SUM(I29:I39)</f>
        <v>4746</v>
      </c>
      <c r="J40" s="172"/>
      <c r="K40" s="236">
        <f>SUM(K29:K39)</f>
        <v>4743</v>
      </c>
      <c r="L40" s="236">
        <f>SUM(L29:L39)</f>
        <v>9489</v>
      </c>
      <c r="M40" s="174"/>
    </row>
    <row r="41" spans="1:13" ht="19.5" thickBot="1">
      <c r="A41" s="175"/>
      <c r="B41" s="164"/>
      <c r="C41" s="165"/>
      <c r="D41" s="166"/>
      <c r="E41" s="166" t="s">
        <v>83</v>
      </c>
      <c r="F41" s="224"/>
      <c r="G41" s="166"/>
      <c r="H41" s="225"/>
      <c r="I41" s="233">
        <f>SUM(I18+I40)</f>
        <v>5088</v>
      </c>
      <c r="J41" s="178"/>
      <c r="K41" s="233">
        <f>SUM(K18+K40)</f>
        <v>5110</v>
      </c>
      <c r="L41" s="233">
        <f>SUM(L18+L40)</f>
        <v>10198</v>
      </c>
      <c r="M41" s="179"/>
    </row>
    <row r="42" spans="1:13" ht="21">
      <c r="A42" s="84"/>
      <c r="B42" s="84"/>
      <c r="C42" s="84"/>
      <c r="D42" s="7"/>
      <c r="E42" s="84"/>
      <c r="F42" s="16"/>
      <c r="G42" s="16"/>
      <c r="H42" s="16"/>
      <c r="I42" s="15"/>
      <c r="J42" s="15"/>
      <c r="K42" s="15"/>
      <c r="L42" s="15"/>
      <c r="M42" s="16"/>
    </row>
    <row r="43" spans="1:13" ht="21">
      <c r="A43" s="84"/>
      <c r="B43" s="84"/>
      <c r="C43" s="84"/>
      <c r="D43" s="7"/>
      <c r="E43" s="565" t="s">
        <v>110</v>
      </c>
      <c r="F43" s="624"/>
      <c r="G43" s="624"/>
      <c r="H43" s="624"/>
      <c r="I43" s="565" t="s">
        <v>98</v>
      </c>
      <c r="J43" s="565"/>
      <c r="K43" s="565"/>
      <c r="L43" s="565"/>
      <c r="M43" s="16"/>
    </row>
    <row r="44" spans="1:13" ht="21">
      <c r="A44" s="84"/>
      <c r="B44" s="84"/>
      <c r="C44" s="84"/>
      <c r="D44" s="7"/>
      <c r="E44" s="624" t="s">
        <v>99</v>
      </c>
      <c r="F44" s="624"/>
      <c r="G44" s="624"/>
      <c r="H44" s="624"/>
      <c r="I44" s="624" t="s">
        <v>99</v>
      </c>
      <c r="J44" s="624"/>
      <c r="K44" s="624"/>
      <c r="L44" s="624"/>
      <c r="M44" s="16"/>
    </row>
    <row r="45" spans="1:13" ht="21">
      <c r="A45" s="84"/>
      <c r="B45" s="84"/>
      <c r="C45" s="84"/>
      <c r="D45" s="7"/>
      <c r="E45" s="121"/>
      <c r="F45" s="121"/>
      <c r="G45" s="121"/>
      <c r="H45" s="121"/>
      <c r="I45" s="624" t="s">
        <v>100</v>
      </c>
      <c r="J45" s="624"/>
      <c r="K45" s="624"/>
      <c r="L45" s="624"/>
      <c r="M45" s="16"/>
    </row>
    <row r="46" spans="1:13" ht="21">
      <c r="A46" s="84"/>
      <c r="B46" s="84"/>
      <c r="C46" s="84"/>
      <c r="D46" s="7"/>
      <c r="E46" s="121"/>
      <c r="F46" s="121"/>
      <c r="G46" s="121"/>
      <c r="H46" s="121"/>
      <c r="I46" s="121"/>
      <c r="J46" s="121"/>
      <c r="K46" s="121"/>
      <c r="L46" s="121"/>
      <c r="M46" s="16"/>
    </row>
    <row r="47" spans="1:13" ht="21">
      <c r="A47" s="84"/>
      <c r="B47" s="84"/>
      <c r="C47" s="84"/>
      <c r="D47" s="7"/>
      <c r="E47" s="121"/>
      <c r="F47" s="121"/>
      <c r="G47" s="121"/>
      <c r="H47" s="121"/>
      <c r="I47" s="121"/>
      <c r="J47" s="121"/>
      <c r="K47" s="121"/>
      <c r="L47" s="121"/>
      <c r="M47" s="16"/>
    </row>
    <row r="48" spans="1:13" ht="21">
      <c r="A48" s="631" t="s">
        <v>26</v>
      </c>
      <c r="B48" s="631"/>
      <c r="C48" s="631"/>
      <c r="D48" s="631"/>
      <c r="E48" s="631"/>
      <c r="F48" s="631"/>
      <c r="G48" s="631"/>
      <c r="H48" s="631"/>
      <c r="I48" s="631"/>
      <c r="J48" s="631"/>
      <c r="K48" s="631"/>
      <c r="L48" s="91" t="s">
        <v>95</v>
      </c>
      <c r="M48" s="91"/>
    </row>
    <row r="49" spans="1:13" ht="21">
      <c r="A49" s="131" t="s">
        <v>80</v>
      </c>
      <c r="B49" s="131"/>
      <c r="C49" s="126"/>
      <c r="D49" s="126"/>
      <c r="E49" s="226" t="str">
        <f>+E2</f>
        <v>อาคาร</v>
      </c>
      <c r="F49" s="122"/>
      <c r="G49" s="123"/>
      <c r="H49" s="124"/>
      <c r="I49" s="127"/>
      <c r="J49" s="126"/>
      <c r="K49" s="126"/>
      <c r="L49" s="126"/>
      <c r="M49" s="126"/>
    </row>
    <row r="50" spans="1:13" ht="19.5" thickBot="1">
      <c r="A50" s="569" t="s">
        <v>0</v>
      </c>
      <c r="B50" s="569"/>
      <c r="C50" s="569"/>
      <c r="D50" s="226" t="str">
        <f>+D3</f>
        <v>โรงเรียน....................................</v>
      </c>
      <c r="E50" s="226"/>
      <c r="F50" s="126"/>
      <c r="G50" s="126"/>
      <c r="H50" s="126"/>
      <c r="I50" s="128" t="s">
        <v>96</v>
      </c>
      <c r="J50" s="227" t="str">
        <f>+J3</f>
        <v>สพป.ขอนแก่น เขต 1</v>
      </c>
      <c r="K50" s="227"/>
      <c r="L50" s="227"/>
      <c r="M50" s="129"/>
    </row>
    <row r="51" spans="1:13" ht="19.5" thickTop="1">
      <c r="A51" s="634" t="s">
        <v>3</v>
      </c>
      <c r="B51" s="636" t="s">
        <v>4</v>
      </c>
      <c r="C51" s="637"/>
      <c r="D51" s="637"/>
      <c r="E51" s="637"/>
      <c r="F51" s="640" t="s">
        <v>11</v>
      </c>
      <c r="G51" s="642" t="s">
        <v>13</v>
      </c>
      <c r="H51" s="644" t="s">
        <v>19</v>
      </c>
      <c r="I51" s="645"/>
      <c r="J51" s="644" t="s">
        <v>15</v>
      </c>
      <c r="K51" s="645"/>
      <c r="L51" s="646" t="s">
        <v>17</v>
      </c>
      <c r="M51" s="634" t="s">
        <v>5</v>
      </c>
    </row>
    <row r="52" spans="1:13" ht="19.5" thickBot="1">
      <c r="A52" s="635"/>
      <c r="B52" s="638"/>
      <c r="C52" s="639"/>
      <c r="D52" s="639"/>
      <c r="E52" s="639"/>
      <c r="F52" s="641"/>
      <c r="G52" s="643"/>
      <c r="H52" s="14" t="s">
        <v>27</v>
      </c>
      <c r="I52" s="14" t="s">
        <v>16</v>
      </c>
      <c r="J52" s="14" t="s">
        <v>27</v>
      </c>
      <c r="K52" s="14" t="s">
        <v>16</v>
      </c>
      <c r="L52" s="647"/>
      <c r="M52" s="635"/>
    </row>
    <row r="53" spans="1:13" ht="19.5" thickTop="1">
      <c r="A53" s="96"/>
      <c r="B53" s="596"/>
      <c r="C53" s="597"/>
      <c r="D53" s="597"/>
      <c r="E53" s="598"/>
      <c r="F53" s="97">
        <v>23</v>
      </c>
      <c r="G53" s="98"/>
      <c r="H53" s="99">
        <v>24</v>
      </c>
      <c r="I53" s="228">
        <f aca="true" t="shared" si="6" ref="I53:I63">SUM(H53)*$F53</f>
        <v>552</v>
      </c>
      <c r="J53" s="101">
        <v>25</v>
      </c>
      <c r="K53" s="228">
        <f aca="true" t="shared" si="7" ref="K53:K60">SUM(J53)*$F53</f>
        <v>575</v>
      </c>
      <c r="L53" s="230">
        <f aca="true" t="shared" si="8" ref="L53:L63">SUM(,I53,K53)</f>
        <v>1127</v>
      </c>
      <c r="M53" s="98"/>
    </row>
    <row r="54" spans="1:13" ht="18.75">
      <c r="A54" s="132"/>
      <c r="B54" s="458"/>
      <c r="C54" s="459"/>
      <c r="D54" s="459"/>
      <c r="E54" s="460"/>
      <c r="F54" s="107">
        <v>26</v>
      </c>
      <c r="G54" s="108"/>
      <c r="H54" s="109">
        <v>222</v>
      </c>
      <c r="I54" s="228">
        <f t="shared" si="6"/>
        <v>5772</v>
      </c>
      <c r="J54" s="133">
        <v>27</v>
      </c>
      <c r="K54" s="228">
        <f t="shared" si="7"/>
        <v>702</v>
      </c>
      <c r="L54" s="230">
        <f t="shared" si="8"/>
        <v>6474</v>
      </c>
      <c r="M54" s="108"/>
    </row>
    <row r="55" spans="1:13" ht="18.75">
      <c r="A55" s="134"/>
      <c r="B55" s="458"/>
      <c r="C55" s="459"/>
      <c r="D55" s="459"/>
      <c r="E55" s="460"/>
      <c r="F55" s="135"/>
      <c r="G55" s="136"/>
      <c r="H55" s="102"/>
      <c r="I55" s="228">
        <f t="shared" si="6"/>
        <v>0</v>
      </c>
      <c r="J55" s="137"/>
      <c r="K55" s="228">
        <f t="shared" si="7"/>
        <v>0</v>
      </c>
      <c r="L55" s="230">
        <f t="shared" si="8"/>
        <v>0</v>
      </c>
      <c r="M55" s="138"/>
    </row>
    <row r="56" spans="1:13" ht="18.75">
      <c r="A56" s="132"/>
      <c r="B56" s="599"/>
      <c r="C56" s="600"/>
      <c r="D56" s="600"/>
      <c r="E56" s="601"/>
      <c r="F56" s="135"/>
      <c r="G56" s="136"/>
      <c r="H56" s="102"/>
      <c r="I56" s="231">
        <f t="shared" si="6"/>
        <v>0</v>
      </c>
      <c r="J56" s="137"/>
      <c r="K56" s="231">
        <f t="shared" si="7"/>
        <v>0</v>
      </c>
      <c r="L56" s="234">
        <f t="shared" si="8"/>
        <v>0</v>
      </c>
      <c r="M56" s="138"/>
    </row>
    <row r="57" spans="1:13" ht="18.75">
      <c r="A57" s="141"/>
      <c r="B57" s="142"/>
      <c r="C57" s="143"/>
      <c r="D57" s="462"/>
      <c r="E57" s="463"/>
      <c r="F57" s="135"/>
      <c r="G57" s="136"/>
      <c r="H57" s="102"/>
      <c r="I57" s="228">
        <f t="shared" si="6"/>
        <v>0</v>
      </c>
      <c r="J57" s="146"/>
      <c r="K57" s="228">
        <f t="shared" si="7"/>
        <v>0</v>
      </c>
      <c r="L57" s="230">
        <f t="shared" si="8"/>
        <v>0</v>
      </c>
      <c r="M57" s="147"/>
    </row>
    <row r="58" spans="1:13" ht="18.75">
      <c r="A58" s="141"/>
      <c r="B58" s="142"/>
      <c r="C58" s="143"/>
      <c r="D58" s="462"/>
      <c r="E58" s="463"/>
      <c r="F58" s="148"/>
      <c r="G58" s="136"/>
      <c r="H58" s="102"/>
      <c r="I58" s="231">
        <f t="shared" si="6"/>
        <v>0</v>
      </c>
      <c r="J58" s="146"/>
      <c r="K58" s="228">
        <f t="shared" si="7"/>
        <v>0</v>
      </c>
      <c r="L58" s="234">
        <f t="shared" si="8"/>
        <v>0</v>
      </c>
      <c r="M58" s="147"/>
    </row>
    <row r="59" spans="1:13" ht="18.75">
      <c r="A59" s="141"/>
      <c r="B59" s="142"/>
      <c r="C59" s="143"/>
      <c r="D59" s="462"/>
      <c r="E59" s="463"/>
      <c r="F59" s="148"/>
      <c r="G59" s="136"/>
      <c r="H59" s="102"/>
      <c r="I59" s="228">
        <f t="shared" si="6"/>
        <v>0</v>
      </c>
      <c r="J59" s="146"/>
      <c r="K59" s="228">
        <f t="shared" si="7"/>
        <v>0</v>
      </c>
      <c r="L59" s="230">
        <f t="shared" si="8"/>
        <v>0</v>
      </c>
      <c r="M59" s="147"/>
    </row>
    <row r="60" spans="1:13" ht="18.75">
      <c r="A60" s="141"/>
      <c r="B60" s="142"/>
      <c r="C60" s="143"/>
      <c r="D60" s="462"/>
      <c r="E60" s="463"/>
      <c r="F60" s="135"/>
      <c r="G60" s="136"/>
      <c r="H60" s="102"/>
      <c r="I60" s="231">
        <f t="shared" si="6"/>
        <v>0</v>
      </c>
      <c r="J60" s="146"/>
      <c r="K60" s="231">
        <f t="shared" si="7"/>
        <v>0</v>
      </c>
      <c r="L60" s="234">
        <f t="shared" si="8"/>
        <v>0</v>
      </c>
      <c r="M60" s="147"/>
    </row>
    <row r="61" spans="1:13" ht="18.75">
      <c r="A61" s="132"/>
      <c r="B61" s="458"/>
      <c r="C61" s="459"/>
      <c r="D61" s="459"/>
      <c r="E61" s="460"/>
      <c r="F61" s="149"/>
      <c r="G61" s="150"/>
      <c r="H61" s="151"/>
      <c r="I61" s="228">
        <f t="shared" si="6"/>
        <v>0</v>
      </c>
      <c r="J61" s="152"/>
      <c r="K61" s="235">
        <f>SUM(K57:K60)</f>
        <v>0</v>
      </c>
      <c r="L61" s="230">
        <f t="shared" si="8"/>
        <v>0</v>
      </c>
      <c r="M61" s="147"/>
    </row>
    <row r="62" spans="1:13" ht="18.75">
      <c r="A62" s="141"/>
      <c r="B62" s="458"/>
      <c r="C62" s="459"/>
      <c r="D62" s="459"/>
      <c r="E62" s="460"/>
      <c r="F62" s="135"/>
      <c r="G62" s="136"/>
      <c r="H62" s="102"/>
      <c r="I62" s="231">
        <f t="shared" si="6"/>
        <v>0</v>
      </c>
      <c r="J62" s="137"/>
      <c r="K62" s="228">
        <f>SUM(J62)*$F62</f>
        <v>0</v>
      </c>
      <c r="L62" s="234">
        <f t="shared" si="8"/>
        <v>0</v>
      </c>
      <c r="M62" s="138"/>
    </row>
    <row r="63" spans="1:13" ht="19.5" thickBot="1">
      <c r="A63" s="141"/>
      <c r="B63" s="142"/>
      <c r="C63" s="143"/>
      <c r="D63" s="602"/>
      <c r="E63" s="603"/>
      <c r="F63" s="135"/>
      <c r="G63" s="136"/>
      <c r="H63" s="102"/>
      <c r="I63" s="228">
        <f t="shared" si="6"/>
        <v>0</v>
      </c>
      <c r="J63" s="146"/>
      <c r="K63" s="228">
        <f>SUM(J63)*$F63</f>
        <v>0</v>
      </c>
      <c r="L63" s="230">
        <f t="shared" si="8"/>
        <v>0</v>
      </c>
      <c r="M63" s="147"/>
    </row>
    <row r="64" spans="1:13" ht="18.75">
      <c r="A64" s="163"/>
      <c r="B64" s="164"/>
      <c r="C64" s="165"/>
      <c r="D64" s="166"/>
      <c r="E64" s="166" t="s">
        <v>84</v>
      </c>
      <c r="F64" s="224"/>
      <c r="G64" s="166"/>
      <c r="H64" s="225"/>
      <c r="I64" s="232">
        <f>SUM(I53:I63)</f>
        <v>6324</v>
      </c>
      <c r="J64" s="172"/>
      <c r="K64" s="236">
        <f>SUM(K53:K63)</f>
        <v>1277</v>
      </c>
      <c r="L64" s="236">
        <f>SUM(L53:L63)</f>
        <v>7601</v>
      </c>
      <c r="M64" s="174"/>
    </row>
    <row r="65" spans="1:13" ht="19.5" thickBot="1">
      <c r="A65" s="175"/>
      <c r="B65" s="164"/>
      <c r="C65" s="165"/>
      <c r="D65" s="166"/>
      <c r="E65" s="166" t="s">
        <v>85</v>
      </c>
      <c r="F65" s="224"/>
      <c r="G65" s="166"/>
      <c r="H65" s="225"/>
      <c r="I65" s="233">
        <f>SUM(I41+I64)</f>
        <v>11412</v>
      </c>
      <c r="J65" s="178"/>
      <c r="K65" s="233">
        <f>SUM(K41+K64)</f>
        <v>6387</v>
      </c>
      <c r="L65" s="233">
        <f>SUM(L41+L64)</f>
        <v>17799</v>
      </c>
      <c r="M65" s="179"/>
    </row>
    <row r="66" spans="1:13" ht="21">
      <c r="A66" s="84"/>
      <c r="B66" s="84"/>
      <c r="C66" s="84"/>
      <c r="D66" s="7"/>
      <c r="E66" s="84"/>
      <c r="F66" s="16"/>
      <c r="G66" s="16"/>
      <c r="H66" s="16"/>
      <c r="I66" s="15"/>
      <c r="J66" s="15"/>
      <c r="K66" s="15"/>
      <c r="L66" s="15"/>
      <c r="M66" s="16"/>
    </row>
    <row r="67" spans="1:13" ht="21">
      <c r="A67" s="84"/>
      <c r="B67" s="84"/>
      <c r="C67" s="84"/>
      <c r="D67" s="7"/>
      <c r="E67" s="565" t="s">
        <v>110</v>
      </c>
      <c r="F67" s="624"/>
      <c r="G67" s="624"/>
      <c r="H67" s="624"/>
      <c r="I67" s="565" t="s">
        <v>98</v>
      </c>
      <c r="J67" s="565"/>
      <c r="K67" s="565"/>
      <c r="L67" s="565"/>
      <c r="M67" s="16"/>
    </row>
    <row r="68" spans="1:13" ht="21">
      <c r="A68" s="84"/>
      <c r="B68" s="84"/>
      <c r="C68" s="84"/>
      <c r="D68" s="7"/>
      <c r="E68" s="624" t="s">
        <v>99</v>
      </c>
      <c r="F68" s="624"/>
      <c r="G68" s="624"/>
      <c r="H68" s="624"/>
      <c r="I68" s="624" t="s">
        <v>99</v>
      </c>
      <c r="J68" s="624"/>
      <c r="K68" s="624"/>
      <c r="L68" s="624"/>
      <c r="M68" s="16"/>
    </row>
    <row r="69" spans="1:13" ht="21">
      <c r="A69" s="84"/>
      <c r="B69" s="84"/>
      <c r="C69" s="84"/>
      <c r="D69" s="7"/>
      <c r="E69" s="121"/>
      <c r="F69" s="121"/>
      <c r="G69" s="121"/>
      <c r="H69" s="121"/>
      <c r="I69" s="624" t="s">
        <v>100</v>
      </c>
      <c r="J69" s="624"/>
      <c r="K69" s="624"/>
      <c r="L69" s="624"/>
      <c r="M69" s="16"/>
    </row>
    <row r="70" spans="1:13" ht="21">
      <c r="A70" s="84"/>
      <c r="B70" s="84"/>
      <c r="C70" s="84"/>
      <c r="D70" s="7"/>
      <c r="E70" s="121"/>
      <c r="F70" s="121"/>
      <c r="G70" s="121"/>
      <c r="H70" s="121"/>
      <c r="I70" s="121"/>
      <c r="J70" s="121"/>
      <c r="K70" s="121"/>
      <c r="L70" s="121"/>
      <c r="M70" s="16"/>
    </row>
    <row r="71" spans="1:13" ht="21">
      <c r="A71" s="84"/>
      <c r="B71" s="84"/>
      <c r="C71" s="84"/>
      <c r="D71" s="7"/>
      <c r="E71" s="121"/>
      <c r="F71" s="121"/>
      <c r="G71" s="121"/>
      <c r="H71" s="121"/>
      <c r="I71" s="121"/>
      <c r="J71" s="121"/>
      <c r="K71" s="121"/>
      <c r="L71" s="121"/>
      <c r="M71" s="16"/>
    </row>
    <row r="72" spans="1:13" ht="21">
      <c r="A72" s="631" t="s">
        <v>26</v>
      </c>
      <c r="B72" s="631"/>
      <c r="C72" s="631"/>
      <c r="D72" s="631"/>
      <c r="E72" s="631"/>
      <c r="F72" s="631"/>
      <c r="G72" s="631"/>
      <c r="H72" s="631"/>
      <c r="I72" s="631"/>
      <c r="J72" s="631"/>
      <c r="K72" s="631"/>
      <c r="L72" s="91" t="s">
        <v>95</v>
      </c>
      <c r="M72" s="91"/>
    </row>
    <row r="73" spans="1:13" ht="21">
      <c r="A73" s="131" t="s">
        <v>80</v>
      </c>
      <c r="B73" s="131"/>
      <c r="C73" s="126"/>
      <c r="D73" s="126"/>
      <c r="E73" s="226" t="str">
        <f>+E2</f>
        <v>อาคาร</v>
      </c>
      <c r="F73" s="122"/>
      <c r="G73" s="123"/>
      <c r="H73" s="124"/>
      <c r="I73" s="127"/>
      <c r="J73" s="126"/>
      <c r="K73" s="126"/>
      <c r="L73" s="126"/>
      <c r="M73" s="126"/>
    </row>
    <row r="74" spans="1:13" ht="19.5" thickBot="1">
      <c r="A74" s="569" t="s">
        <v>0</v>
      </c>
      <c r="B74" s="569"/>
      <c r="C74" s="569"/>
      <c r="D74" s="226" t="str">
        <f>+D3</f>
        <v>โรงเรียน....................................</v>
      </c>
      <c r="E74" s="226"/>
      <c r="F74" s="126"/>
      <c r="G74" s="126"/>
      <c r="H74" s="126"/>
      <c r="I74" s="128" t="s">
        <v>96</v>
      </c>
      <c r="J74" s="227" t="str">
        <f>+J3</f>
        <v>สพป.ขอนแก่น เขต 1</v>
      </c>
      <c r="K74" s="227"/>
      <c r="L74" s="227"/>
      <c r="M74" s="129"/>
    </row>
    <row r="75" spans="1:13" ht="19.5" thickTop="1">
      <c r="A75" s="634" t="s">
        <v>3</v>
      </c>
      <c r="B75" s="636" t="s">
        <v>4</v>
      </c>
      <c r="C75" s="637"/>
      <c r="D75" s="637"/>
      <c r="E75" s="637"/>
      <c r="F75" s="640" t="s">
        <v>11</v>
      </c>
      <c r="G75" s="642" t="s">
        <v>13</v>
      </c>
      <c r="H75" s="644" t="s">
        <v>19</v>
      </c>
      <c r="I75" s="645"/>
      <c r="J75" s="644" t="s">
        <v>15</v>
      </c>
      <c r="K75" s="645"/>
      <c r="L75" s="646" t="s">
        <v>17</v>
      </c>
      <c r="M75" s="634" t="s">
        <v>5</v>
      </c>
    </row>
    <row r="76" spans="1:13" ht="19.5" thickBot="1">
      <c r="A76" s="635"/>
      <c r="B76" s="638"/>
      <c r="C76" s="639"/>
      <c r="D76" s="639"/>
      <c r="E76" s="639"/>
      <c r="F76" s="641"/>
      <c r="G76" s="643"/>
      <c r="H76" s="14" t="s">
        <v>27</v>
      </c>
      <c r="I76" s="14" t="s">
        <v>16</v>
      </c>
      <c r="J76" s="14" t="s">
        <v>27</v>
      </c>
      <c r="K76" s="14" t="s">
        <v>16</v>
      </c>
      <c r="L76" s="647"/>
      <c r="M76" s="635"/>
    </row>
    <row r="77" spans="1:13" ht="19.5" thickTop="1">
      <c r="A77" s="96"/>
      <c r="B77" s="596"/>
      <c r="C77" s="597"/>
      <c r="D77" s="597"/>
      <c r="E77" s="598"/>
      <c r="F77" s="97">
        <v>23</v>
      </c>
      <c r="G77" s="98"/>
      <c r="H77" s="99">
        <v>24</v>
      </c>
      <c r="I77" s="228">
        <f aca="true" t="shared" si="9" ref="I77:I87">SUM(H77)*$F77</f>
        <v>552</v>
      </c>
      <c r="J77" s="101">
        <v>25</v>
      </c>
      <c r="K77" s="228">
        <f aca="true" t="shared" si="10" ref="K77:K84">SUM(J77)*$F77</f>
        <v>575</v>
      </c>
      <c r="L77" s="230">
        <f aca="true" t="shared" si="11" ref="L77:L87">SUM(,I77,K77)</f>
        <v>1127</v>
      </c>
      <c r="M77" s="98"/>
    </row>
    <row r="78" spans="1:13" ht="18.75">
      <c r="A78" s="132"/>
      <c r="B78" s="458"/>
      <c r="C78" s="459"/>
      <c r="D78" s="459"/>
      <c r="E78" s="460"/>
      <c r="F78" s="107">
        <v>26</v>
      </c>
      <c r="G78" s="108"/>
      <c r="H78" s="109">
        <v>222</v>
      </c>
      <c r="I78" s="228">
        <f t="shared" si="9"/>
        <v>5772</v>
      </c>
      <c r="J78" s="133">
        <v>27</v>
      </c>
      <c r="K78" s="228">
        <f t="shared" si="10"/>
        <v>702</v>
      </c>
      <c r="L78" s="230">
        <f t="shared" si="11"/>
        <v>6474</v>
      </c>
      <c r="M78" s="108"/>
    </row>
    <row r="79" spans="1:13" ht="18.75">
      <c r="A79" s="134"/>
      <c r="B79" s="458"/>
      <c r="C79" s="459"/>
      <c r="D79" s="459"/>
      <c r="E79" s="460"/>
      <c r="F79" s="135"/>
      <c r="G79" s="136"/>
      <c r="H79" s="102"/>
      <c r="I79" s="228">
        <f t="shared" si="9"/>
        <v>0</v>
      </c>
      <c r="J79" s="137"/>
      <c r="K79" s="228">
        <f t="shared" si="10"/>
        <v>0</v>
      </c>
      <c r="L79" s="230">
        <f t="shared" si="11"/>
        <v>0</v>
      </c>
      <c r="M79" s="138"/>
    </row>
    <row r="80" spans="1:13" ht="18.75">
      <c r="A80" s="132"/>
      <c r="B80" s="599"/>
      <c r="C80" s="600"/>
      <c r="D80" s="600"/>
      <c r="E80" s="601"/>
      <c r="F80" s="135"/>
      <c r="G80" s="136"/>
      <c r="H80" s="102"/>
      <c r="I80" s="231">
        <f t="shared" si="9"/>
        <v>0</v>
      </c>
      <c r="J80" s="137"/>
      <c r="K80" s="231">
        <f t="shared" si="10"/>
        <v>0</v>
      </c>
      <c r="L80" s="234">
        <f t="shared" si="11"/>
        <v>0</v>
      </c>
      <c r="M80" s="138"/>
    </row>
    <row r="81" spans="1:13" ht="18.75">
      <c r="A81" s="141"/>
      <c r="B81" s="142"/>
      <c r="C81" s="143"/>
      <c r="D81" s="462"/>
      <c r="E81" s="463"/>
      <c r="F81" s="135"/>
      <c r="G81" s="136"/>
      <c r="H81" s="102"/>
      <c r="I81" s="228">
        <f t="shared" si="9"/>
        <v>0</v>
      </c>
      <c r="J81" s="146"/>
      <c r="K81" s="228">
        <f t="shared" si="10"/>
        <v>0</v>
      </c>
      <c r="L81" s="230">
        <f t="shared" si="11"/>
        <v>0</v>
      </c>
      <c r="M81" s="147"/>
    </row>
    <row r="82" spans="1:13" ht="18.75">
      <c r="A82" s="141"/>
      <c r="B82" s="142"/>
      <c r="C82" s="143"/>
      <c r="D82" s="462"/>
      <c r="E82" s="463"/>
      <c r="F82" s="148"/>
      <c r="G82" s="136"/>
      <c r="H82" s="102"/>
      <c r="I82" s="231">
        <f t="shared" si="9"/>
        <v>0</v>
      </c>
      <c r="J82" s="146"/>
      <c r="K82" s="228">
        <f t="shared" si="10"/>
        <v>0</v>
      </c>
      <c r="L82" s="234">
        <f t="shared" si="11"/>
        <v>0</v>
      </c>
      <c r="M82" s="147"/>
    </row>
    <row r="83" spans="1:13" ht="18.75">
      <c r="A83" s="141"/>
      <c r="B83" s="142"/>
      <c r="C83" s="143"/>
      <c r="D83" s="462"/>
      <c r="E83" s="463"/>
      <c r="F83" s="148"/>
      <c r="G83" s="136"/>
      <c r="H83" s="102"/>
      <c r="I83" s="228">
        <f t="shared" si="9"/>
        <v>0</v>
      </c>
      <c r="J83" s="146"/>
      <c r="K83" s="228">
        <f t="shared" si="10"/>
        <v>0</v>
      </c>
      <c r="L83" s="230">
        <f t="shared" si="11"/>
        <v>0</v>
      </c>
      <c r="M83" s="147"/>
    </row>
    <row r="84" spans="1:13" ht="18.75">
      <c r="A84" s="141"/>
      <c r="B84" s="142"/>
      <c r="C84" s="143"/>
      <c r="D84" s="462"/>
      <c r="E84" s="463"/>
      <c r="F84" s="135"/>
      <c r="G84" s="136"/>
      <c r="H84" s="102"/>
      <c r="I84" s="231">
        <f t="shared" si="9"/>
        <v>0</v>
      </c>
      <c r="J84" s="146"/>
      <c r="K84" s="231">
        <f t="shared" si="10"/>
        <v>0</v>
      </c>
      <c r="L84" s="234">
        <f t="shared" si="11"/>
        <v>0</v>
      </c>
      <c r="M84" s="147"/>
    </row>
    <row r="85" spans="1:13" ht="18.75">
      <c r="A85" s="132"/>
      <c r="B85" s="458"/>
      <c r="C85" s="459"/>
      <c r="D85" s="459"/>
      <c r="E85" s="460"/>
      <c r="F85" s="149"/>
      <c r="G85" s="150"/>
      <c r="H85" s="151"/>
      <c r="I85" s="228">
        <f t="shared" si="9"/>
        <v>0</v>
      </c>
      <c r="J85" s="152"/>
      <c r="K85" s="235">
        <f>SUM(K81:K84)</f>
        <v>0</v>
      </c>
      <c r="L85" s="230">
        <f t="shared" si="11"/>
        <v>0</v>
      </c>
      <c r="M85" s="147"/>
    </row>
    <row r="86" spans="1:13" ht="18.75">
      <c r="A86" s="141"/>
      <c r="B86" s="458"/>
      <c r="C86" s="459"/>
      <c r="D86" s="459"/>
      <c r="E86" s="460"/>
      <c r="F86" s="135"/>
      <c r="G86" s="136"/>
      <c r="H86" s="102"/>
      <c r="I86" s="231">
        <f t="shared" si="9"/>
        <v>0</v>
      </c>
      <c r="J86" s="137"/>
      <c r="K86" s="228">
        <f>SUM(J86)*$F86</f>
        <v>0</v>
      </c>
      <c r="L86" s="234">
        <f t="shared" si="11"/>
        <v>0</v>
      </c>
      <c r="M86" s="138"/>
    </row>
    <row r="87" spans="1:13" ht="19.5" thickBot="1">
      <c r="A87" s="141"/>
      <c r="B87" s="222"/>
      <c r="C87" s="223"/>
      <c r="D87" s="629"/>
      <c r="E87" s="630"/>
      <c r="F87" s="161"/>
      <c r="G87" s="162"/>
      <c r="H87" s="140"/>
      <c r="I87" s="228">
        <f t="shared" si="9"/>
        <v>0</v>
      </c>
      <c r="J87" s="146"/>
      <c r="K87" s="228">
        <f>SUM(J87)*$F87</f>
        <v>0</v>
      </c>
      <c r="L87" s="230">
        <f t="shared" si="11"/>
        <v>0</v>
      </c>
      <c r="M87" s="147"/>
    </row>
    <row r="88" spans="1:13" ht="18.75">
      <c r="A88" s="163"/>
      <c r="B88" s="164"/>
      <c r="C88" s="165"/>
      <c r="D88" s="166"/>
      <c r="E88" s="166" t="s">
        <v>106</v>
      </c>
      <c r="F88" s="224"/>
      <c r="G88" s="166"/>
      <c r="H88" s="225"/>
      <c r="I88" s="232">
        <f>SUM(I77:I87)</f>
        <v>6324</v>
      </c>
      <c r="J88" s="172"/>
      <c r="K88" s="236">
        <f>SUM(K77:K87)</f>
        <v>1277</v>
      </c>
      <c r="L88" s="236">
        <f>SUM(L77:L87)</f>
        <v>7601</v>
      </c>
      <c r="M88" s="174"/>
    </row>
    <row r="89" spans="1:13" ht="19.5" thickBot="1">
      <c r="A89" s="175"/>
      <c r="B89" s="164"/>
      <c r="C89" s="165"/>
      <c r="D89" s="166"/>
      <c r="E89" s="166" t="s">
        <v>107</v>
      </c>
      <c r="F89" s="224"/>
      <c r="G89" s="166"/>
      <c r="H89" s="225"/>
      <c r="I89" s="237">
        <f>SUM(I65+I88)</f>
        <v>17736</v>
      </c>
      <c r="J89" s="178"/>
      <c r="K89" s="233">
        <f>SUM(K65+K88)</f>
        <v>7664</v>
      </c>
      <c r="L89" s="233">
        <f>SUM(L65+L88)</f>
        <v>25400</v>
      </c>
      <c r="M89" s="179"/>
    </row>
    <row r="90" spans="1:13" ht="21">
      <c r="A90" s="84"/>
      <c r="B90" s="84"/>
      <c r="C90" s="84"/>
      <c r="D90" s="7"/>
      <c r="E90" s="84"/>
      <c r="F90" s="16"/>
      <c r="G90" s="16"/>
      <c r="H90" s="16"/>
      <c r="I90" s="15"/>
      <c r="J90" s="15"/>
      <c r="K90" s="15"/>
      <c r="L90" s="15"/>
      <c r="M90" s="16"/>
    </row>
    <row r="91" spans="1:13" ht="21">
      <c r="A91" s="84"/>
      <c r="B91" s="84"/>
      <c r="C91" s="84"/>
      <c r="D91" s="7"/>
      <c r="E91" s="565" t="s">
        <v>110</v>
      </c>
      <c r="F91" s="624"/>
      <c r="G91" s="624"/>
      <c r="H91" s="624"/>
      <c r="I91" s="565" t="s">
        <v>98</v>
      </c>
      <c r="J91" s="565"/>
      <c r="K91" s="565"/>
      <c r="L91" s="565"/>
      <c r="M91" s="16"/>
    </row>
    <row r="92" spans="1:13" ht="21">
      <c r="A92" s="84"/>
      <c r="B92" s="84"/>
      <c r="C92" s="84"/>
      <c r="D92" s="7"/>
      <c r="E92" s="624" t="s">
        <v>99</v>
      </c>
      <c r="F92" s="624"/>
      <c r="G92" s="624"/>
      <c r="H92" s="624"/>
      <c r="I92" s="624" t="s">
        <v>99</v>
      </c>
      <c r="J92" s="624"/>
      <c r="K92" s="624"/>
      <c r="L92" s="624"/>
      <c r="M92" s="16"/>
    </row>
    <row r="93" spans="1:13" ht="21">
      <c r="A93" s="84"/>
      <c r="B93" s="84"/>
      <c r="C93" s="84"/>
      <c r="D93" s="7"/>
      <c r="E93" s="121"/>
      <c r="F93" s="121"/>
      <c r="G93" s="121"/>
      <c r="H93" s="121"/>
      <c r="I93" s="624" t="s">
        <v>100</v>
      </c>
      <c r="J93" s="624"/>
      <c r="K93" s="624"/>
      <c r="L93" s="624"/>
      <c r="M93" s="16"/>
    </row>
    <row r="94" spans="1:13" ht="21">
      <c r="A94" s="84"/>
      <c r="B94" s="84"/>
      <c r="C94" s="84"/>
      <c r="D94" s="7"/>
      <c r="E94" s="121"/>
      <c r="F94" s="121"/>
      <c r="G94" s="121"/>
      <c r="H94" s="121"/>
      <c r="I94" s="121"/>
      <c r="J94" s="121"/>
      <c r="K94" s="121"/>
      <c r="L94" s="121"/>
      <c r="M94" s="16"/>
    </row>
    <row r="95" spans="1:13" ht="21">
      <c r="A95" s="84"/>
      <c r="B95" s="84"/>
      <c r="C95" s="84"/>
      <c r="D95" s="7"/>
      <c r="E95" s="121"/>
      <c r="F95" s="121"/>
      <c r="G95" s="121"/>
      <c r="H95" s="121"/>
      <c r="I95" s="121"/>
      <c r="J95" s="121"/>
      <c r="K95" s="121"/>
      <c r="L95" s="121"/>
      <c r="M95" s="16"/>
    </row>
    <row r="96" spans="1:13" ht="21">
      <c r="A96" s="631" t="s">
        <v>26</v>
      </c>
      <c r="B96" s="631"/>
      <c r="C96" s="631"/>
      <c r="D96" s="631"/>
      <c r="E96" s="631"/>
      <c r="F96" s="631"/>
      <c r="G96" s="631"/>
      <c r="H96" s="631"/>
      <c r="I96" s="631"/>
      <c r="J96" s="631"/>
      <c r="K96" s="631"/>
      <c r="L96" s="91" t="s">
        <v>95</v>
      </c>
      <c r="M96" s="91"/>
    </row>
    <row r="97" spans="1:13" ht="21">
      <c r="A97" s="131" t="s">
        <v>80</v>
      </c>
      <c r="B97" s="131"/>
      <c r="C97" s="126"/>
      <c r="D97" s="126"/>
      <c r="E97" s="226" t="str">
        <f>+E2</f>
        <v>อาคาร</v>
      </c>
      <c r="F97" s="122"/>
      <c r="G97" s="123"/>
      <c r="H97" s="124"/>
      <c r="I97" s="127"/>
      <c r="J97" s="126"/>
      <c r="K97" s="126"/>
      <c r="L97" s="126"/>
      <c r="M97" s="126"/>
    </row>
    <row r="98" spans="1:13" ht="19.5" thickBot="1">
      <c r="A98" s="569" t="s">
        <v>0</v>
      </c>
      <c r="B98" s="569"/>
      <c r="C98" s="569"/>
      <c r="D98" s="226" t="str">
        <f>+D3</f>
        <v>โรงเรียน....................................</v>
      </c>
      <c r="E98" s="226"/>
      <c r="F98" s="126"/>
      <c r="G98" s="126"/>
      <c r="H98" s="126"/>
      <c r="I98" s="128" t="s">
        <v>96</v>
      </c>
      <c r="J98" s="227" t="str">
        <f>+J3</f>
        <v>สพป.ขอนแก่น เขต 1</v>
      </c>
      <c r="K98" s="227"/>
      <c r="L98" s="227"/>
      <c r="M98" s="129"/>
    </row>
    <row r="99" spans="1:13" ht="19.5" thickTop="1">
      <c r="A99" s="634" t="s">
        <v>3</v>
      </c>
      <c r="B99" s="636" t="s">
        <v>4</v>
      </c>
      <c r="C99" s="637"/>
      <c r="D99" s="637"/>
      <c r="E99" s="637"/>
      <c r="F99" s="640" t="s">
        <v>11</v>
      </c>
      <c r="G99" s="642" t="s">
        <v>13</v>
      </c>
      <c r="H99" s="644" t="s">
        <v>19</v>
      </c>
      <c r="I99" s="645"/>
      <c r="J99" s="644" t="s">
        <v>15</v>
      </c>
      <c r="K99" s="645"/>
      <c r="L99" s="646" t="s">
        <v>17</v>
      </c>
      <c r="M99" s="634" t="s">
        <v>5</v>
      </c>
    </row>
    <row r="100" spans="1:13" ht="19.5" thickBot="1">
      <c r="A100" s="635"/>
      <c r="B100" s="638"/>
      <c r="C100" s="639"/>
      <c r="D100" s="639"/>
      <c r="E100" s="639"/>
      <c r="F100" s="641"/>
      <c r="G100" s="643"/>
      <c r="H100" s="14" t="s">
        <v>27</v>
      </c>
      <c r="I100" s="14" t="s">
        <v>16</v>
      </c>
      <c r="J100" s="14" t="s">
        <v>27</v>
      </c>
      <c r="K100" s="14" t="s">
        <v>16</v>
      </c>
      <c r="L100" s="647"/>
      <c r="M100" s="635"/>
    </row>
    <row r="101" spans="1:13" ht="19.5" thickTop="1">
      <c r="A101" s="96"/>
      <c r="B101" s="596"/>
      <c r="C101" s="597"/>
      <c r="D101" s="597"/>
      <c r="E101" s="598"/>
      <c r="F101" s="97">
        <v>23</v>
      </c>
      <c r="G101" s="98"/>
      <c r="H101" s="99">
        <v>24</v>
      </c>
      <c r="I101" s="228">
        <f aca="true" t="shared" si="12" ref="I101:I111">SUM(H101)*$F101</f>
        <v>552</v>
      </c>
      <c r="J101" s="101">
        <v>25</v>
      </c>
      <c r="K101" s="228">
        <f aca="true" t="shared" si="13" ref="K101:K108">SUM(J101)*$F101</f>
        <v>575</v>
      </c>
      <c r="L101" s="230">
        <f aca="true" t="shared" si="14" ref="L101:L111">SUM(,I101,K101)</f>
        <v>1127</v>
      </c>
      <c r="M101" s="98"/>
    </row>
    <row r="102" spans="1:13" ht="18.75">
      <c r="A102" s="132"/>
      <c r="B102" s="458"/>
      <c r="C102" s="459"/>
      <c r="D102" s="459"/>
      <c r="E102" s="460"/>
      <c r="F102" s="107">
        <v>26</v>
      </c>
      <c r="G102" s="108"/>
      <c r="H102" s="109">
        <v>222</v>
      </c>
      <c r="I102" s="228">
        <f t="shared" si="12"/>
        <v>5772</v>
      </c>
      <c r="J102" s="133">
        <v>27</v>
      </c>
      <c r="K102" s="228">
        <f t="shared" si="13"/>
        <v>702</v>
      </c>
      <c r="L102" s="230">
        <f t="shared" si="14"/>
        <v>6474</v>
      </c>
      <c r="M102" s="108"/>
    </row>
    <row r="103" spans="1:13" ht="18.75">
      <c r="A103" s="134"/>
      <c r="B103" s="458"/>
      <c r="C103" s="459"/>
      <c r="D103" s="459"/>
      <c r="E103" s="460"/>
      <c r="F103" s="135"/>
      <c r="G103" s="136"/>
      <c r="H103" s="102"/>
      <c r="I103" s="228">
        <f t="shared" si="12"/>
        <v>0</v>
      </c>
      <c r="J103" s="137"/>
      <c r="K103" s="228">
        <f t="shared" si="13"/>
        <v>0</v>
      </c>
      <c r="L103" s="230">
        <f t="shared" si="14"/>
        <v>0</v>
      </c>
      <c r="M103" s="138"/>
    </row>
    <row r="104" spans="1:13" ht="18.75">
      <c r="A104" s="132"/>
      <c r="B104" s="599"/>
      <c r="C104" s="600"/>
      <c r="D104" s="600"/>
      <c r="E104" s="601"/>
      <c r="F104" s="135"/>
      <c r="G104" s="136"/>
      <c r="H104" s="102"/>
      <c r="I104" s="231">
        <f t="shared" si="12"/>
        <v>0</v>
      </c>
      <c r="J104" s="137"/>
      <c r="K104" s="231">
        <f t="shared" si="13"/>
        <v>0</v>
      </c>
      <c r="L104" s="234">
        <f t="shared" si="14"/>
        <v>0</v>
      </c>
      <c r="M104" s="138"/>
    </row>
    <row r="105" spans="1:13" ht="18.75">
      <c r="A105" s="141"/>
      <c r="B105" s="142"/>
      <c r="C105" s="143"/>
      <c r="D105" s="462"/>
      <c r="E105" s="463"/>
      <c r="F105" s="135"/>
      <c r="G105" s="136"/>
      <c r="H105" s="102"/>
      <c r="I105" s="228">
        <f t="shared" si="12"/>
        <v>0</v>
      </c>
      <c r="J105" s="146"/>
      <c r="K105" s="228">
        <f t="shared" si="13"/>
        <v>0</v>
      </c>
      <c r="L105" s="230">
        <f t="shared" si="14"/>
        <v>0</v>
      </c>
      <c r="M105" s="147"/>
    </row>
    <row r="106" spans="1:13" ht="18.75">
      <c r="A106" s="141"/>
      <c r="B106" s="142"/>
      <c r="C106" s="143"/>
      <c r="D106" s="462"/>
      <c r="E106" s="463"/>
      <c r="F106" s="148"/>
      <c r="G106" s="136"/>
      <c r="H106" s="102"/>
      <c r="I106" s="231">
        <f t="shared" si="12"/>
        <v>0</v>
      </c>
      <c r="J106" s="146"/>
      <c r="K106" s="228">
        <f t="shared" si="13"/>
        <v>0</v>
      </c>
      <c r="L106" s="234">
        <f t="shared" si="14"/>
        <v>0</v>
      </c>
      <c r="M106" s="147"/>
    </row>
    <row r="107" spans="1:13" ht="18.75">
      <c r="A107" s="141"/>
      <c r="B107" s="142"/>
      <c r="C107" s="143"/>
      <c r="D107" s="462"/>
      <c r="E107" s="463"/>
      <c r="F107" s="148"/>
      <c r="G107" s="136"/>
      <c r="H107" s="102"/>
      <c r="I107" s="228">
        <f t="shared" si="12"/>
        <v>0</v>
      </c>
      <c r="J107" s="146"/>
      <c r="K107" s="228">
        <f t="shared" si="13"/>
        <v>0</v>
      </c>
      <c r="L107" s="230">
        <f t="shared" si="14"/>
        <v>0</v>
      </c>
      <c r="M107" s="147"/>
    </row>
    <row r="108" spans="1:13" ht="18.75">
      <c r="A108" s="141"/>
      <c r="B108" s="142"/>
      <c r="C108" s="143"/>
      <c r="D108" s="462"/>
      <c r="E108" s="463"/>
      <c r="F108" s="135"/>
      <c r="G108" s="136"/>
      <c r="H108" s="102"/>
      <c r="I108" s="231">
        <f t="shared" si="12"/>
        <v>0</v>
      </c>
      <c r="J108" s="146"/>
      <c r="K108" s="231">
        <f t="shared" si="13"/>
        <v>0</v>
      </c>
      <c r="L108" s="234">
        <f t="shared" si="14"/>
        <v>0</v>
      </c>
      <c r="M108" s="147"/>
    </row>
    <row r="109" spans="1:13" ht="18.75">
      <c r="A109" s="132"/>
      <c r="B109" s="458"/>
      <c r="C109" s="459"/>
      <c r="D109" s="459"/>
      <c r="E109" s="460"/>
      <c r="F109" s="149"/>
      <c r="G109" s="150"/>
      <c r="H109" s="151"/>
      <c r="I109" s="228">
        <f t="shared" si="12"/>
        <v>0</v>
      </c>
      <c r="J109" s="152"/>
      <c r="K109" s="235">
        <f>SUM(K105:K108)</f>
        <v>0</v>
      </c>
      <c r="L109" s="230">
        <f t="shared" si="14"/>
        <v>0</v>
      </c>
      <c r="M109" s="147"/>
    </row>
    <row r="110" spans="1:13" ht="18.75">
      <c r="A110" s="141"/>
      <c r="B110" s="458"/>
      <c r="C110" s="459"/>
      <c r="D110" s="459"/>
      <c r="E110" s="460"/>
      <c r="F110" s="135"/>
      <c r="G110" s="136"/>
      <c r="H110" s="102"/>
      <c r="I110" s="231">
        <f t="shared" si="12"/>
        <v>0</v>
      </c>
      <c r="J110" s="137"/>
      <c r="K110" s="228">
        <f>SUM(J110)*$F110</f>
        <v>0</v>
      </c>
      <c r="L110" s="234">
        <f t="shared" si="14"/>
        <v>0</v>
      </c>
      <c r="M110" s="138"/>
    </row>
    <row r="111" spans="1:13" ht="19.5" thickBot="1">
      <c r="A111" s="141"/>
      <c r="B111" s="142"/>
      <c r="C111" s="143"/>
      <c r="D111" s="602"/>
      <c r="E111" s="603"/>
      <c r="F111" s="135"/>
      <c r="G111" s="136"/>
      <c r="H111" s="102"/>
      <c r="I111" s="228">
        <f t="shared" si="12"/>
        <v>0</v>
      </c>
      <c r="J111" s="146"/>
      <c r="K111" s="228">
        <f>SUM(J111)*$F111</f>
        <v>0</v>
      </c>
      <c r="L111" s="230">
        <f t="shared" si="14"/>
        <v>0</v>
      </c>
      <c r="M111" s="147"/>
    </row>
    <row r="112" spans="1:13" ht="18.75">
      <c r="A112" s="163"/>
      <c r="B112" s="164"/>
      <c r="C112" s="165"/>
      <c r="D112" s="166"/>
      <c r="E112" s="166" t="s">
        <v>108</v>
      </c>
      <c r="F112" s="224"/>
      <c r="G112" s="166"/>
      <c r="H112" s="225"/>
      <c r="I112" s="232">
        <f>SUM(I101:I111)</f>
        <v>6324</v>
      </c>
      <c r="J112" s="172"/>
      <c r="K112" s="236">
        <f>SUM(K101:K111)</f>
        <v>1277</v>
      </c>
      <c r="L112" s="236">
        <f>SUM(L101:L111)</f>
        <v>7601</v>
      </c>
      <c r="M112" s="174"/>
    </row>
    <row r="113" spans="1:13" ht="19.5" thickBot="1">
      <c r="A113" s="175"/>
      <c r="B113" s="164"/>
      <c r="C113" s="165"/>
      <c r="D113" s="166"/>
      <c r="E113" s="166" t="s">
        <v>109</v>
      </c>
      <c r="F113" s="224"/>
      <c r="G113" s="166"/>
      <c r="H113" s="225"/>
      <c r="I113" s="233">
        <f>SUM(I89+I112)</f>
        <v>24060</v>
      </c>
      <c r="J113" s="178"/>
      <c r="K113" s="233">
        <f>SUM(K89+K112)</f>
        <v>8941</v>
      </c>
      <c r="L113" s="233">
        <f>SUM(L89+L112)</f>
        <v>33001</v>
      </c>
      <c r="M113" s="179"/>
    </row>
    <row r="114" spans="1:13" ht="21">
      <c r="A114" s="84"/>
      <c r="B114" s="84"/>
      <c r="C114" s="84"/>
      <c r="D114" s="7"/>
      <c r="E114" s="84"/>
      <c r="F114" s="16"/>
      <c r="G114" s="16"/>
      <c r="H114" s="16"/>
      <c r="I114" s="15"/>
      <c r="J114" s="15"/>
      <c r="K114" s="15"/>
      <c r="L114" s="15"/>
      <c r="M114" s="16"/>
    </row>
    <row r="115" spans="1:13" ht="21">
      <c r="A115" s="84"/>
      <c r="B115" s="84"/>
      <c r="C115" s="84"/>
      <c r="D115" s="7"/>
      <c r="E115" s="565" t="s">
        <v>110</v>
      </c>
      <c r="F115" s="624"/>
      <c r="G115" s="624"/>
      <c r="H115" s="624"/>
      <c r="I115" s="565" t="s">
        <v>98</v>
      </c>
      <c r="J115" s="565"/>
      <c r="K115" s="565"/>
      <c r="L115" s="565"/>
      <c r="M115" s="16"/>
    </row>
    <row r="116" spans="1:13" ht="21">
      <c r="A116" s="84"/>
      <c r="B116" s="84"/>
      <c r="C116" s="84"/>
      <c r="D116" s="7"/>
      <c r="E116" s="624" t="s">
        <v>99</v>
      </c>
      <c r="F116" s="624"/>
      <c r="G116" s="624"/>
      <c r="H116" s="624"/>
      <c r="I116" s="624" t="s">
        <v>99</v>
      </c>
      <c r="J116" s="624"/>
      <c r="K116" s="624"/>
      <c r="L116" s="624"/>
      <c r="M116" s="16"/>
    </row>
    <row r="117" spans="1:13" ht="21">
      <c r="A117" s="84"/>
      <c r="B117" s="84"/>
      <c r="C117" s="84"/>
      <c r="D117" s="7"/>
      <c r="E117" s="121"/>
      <c r="F117" s="121"/>
      <c r="G117" s="121"/>
      <c r="H117" s="121"/>
      <c r="I117" s="624" t="s">
        <v>100</v>
      </c>
      <c r="J117" s="624"/>
      <c r="K117" s="624"/>
      <c r="L117" s="624"/>
      <c r="M117" s="16"/>
    </row>
    <row r="118" spans="1:13" ht="21">
      <c r="A118" s="84"/>
      <c r="B118" s="84"/>
      <c r="C118" s="84"/>
      <c r="D118" s="7"/>
      <c r="E118" s="121"/>
      <c r="F118" s="121"/>
      <c r="G118" s="121"/>
      <c r="H118" s="121"/>
      <c r="I118" s="121"/>
      <c r="J118" s="121"/>
      <c r="K118" s="121"/>
      <c r="L118" s="121"/>
      <c r="M118" s="16"/>
    </row>
    <row r="119" spans="1:13" ht="21">
      <c r="A119" s="84"/>
      <c r="B119" s="84"/>
      <c r="C119" s="84"/>
      <c r="D119" s="7"/>
      <c r="E119" s="121"/>
      <c r="F119" s="121"/>
      <c r="G119" s="121"/>
      <c r="H119" s="121"/>
      <c r="I119" s="121"/>
      <c r="J119" s="121"/>
      <c r="K119" s="121"/>
      <c r="L119" s="121"/>
      <c r="M119" s="16"/>
    </row>
    <row r="120" spans="1:13" ht="21">
      <c r="A120" s="631" t="s">
        <v>26</v>
      </c>
      <c r="B120" s="631"/>
      <c r="C120" s="631"/>
      <c r="D120" s="631"/>
      <c r="E120" s="631"/>
      <c r="F120" s="631"/>
      <c r="G120" s="631"/>
      <c r="H120" s="631"/>
      <c r="I120" s="631"/>
      <c r="J120" s="631"/>
      <c r="K120" s="631"/>
      <c r="L120" s="91" t="s">
        <v>95</v>
      </c>
      <c r="M120" s="91"/>
    </row>
    <row r="121" spans="1:13" ht="21">
      <c r="A121" s="131" t="s">
        <v>80</v>
      </c>
      <c r="B121" s="131"/>
      <c r="C121" s="126"/>
      <c r="D121" s="126"/>
      <c r="E121" s="226" t="str">
        <f>+E2</f>
        <v>อาคาร</v>
      </c>
      <c r="F121" s="122"/>
      <c r="G121" s="123"/>
      <c r="H121" s="124"/>
      <c r="I121" s="127"/>
      <c r="J121" s="126"/>
      <c r="K121" s="126"/>
      <c r="L121" s="126"/>
      <c r="M121" s="126"/>
    </row>
    <row r="122" spans="1:13" ht="19.5" thickBot="1">
      <c r="A122" s="569" t="s">
        <v>0</v>
      </c>
      <c r="B122" s="569"/>
      <c r="C122" s="569"/>
      <c r="D122" s="226" t="str">
        <f>+D98</f>
        <v>โรงเรียน....................................</v>
      </c>
      <c r="E122" s="226"/>
      <c r="F122" s="126"/>
      <c r="G122" s="126"/>
      <c r="H122" s="126"/>
      <c r="I122" s="128" t="s">
        <v>96</v>
      </c>
      <c r="J122" s="227" t="str">
        <f>+J3</f>
        <v>สพป.ขอนแก่น เขต 1</v>
      </c>
      <c r="K122" s="227"/>
      <c r="L122" s="227"/>
      <c r="M122" s="129"/>
    </row>
    <row r="123" spans="1:13" ht="19.5" thickTop="1">
      <c r="A123" s="634" t="s">
        <v>3</v>
      </c>
      <c r="B123" s="636" t="s">
        <v>4</v>
      </c>
      <c r="C123" s="637"/>
      <c r="D123" s="637"/>
      <c r="E123" s="637"/>
      <c r="F123" s="640" t="s">
        <v>11</v>
      </c>
      <c r="G123" s="642" t="s">
        <v>13</v>
      </c>
      <c r="H123" s="644" t="s">
        <v>19</v>
      </c>
      <c r="I123" s="645"/>
      <c r="J123" s="644" t="s">
        <v>15</v>
      </c>
      <c r="K123" s="645"/>
      <c r="L123" s="646" t="s">
        <v>17</v>
      </c>
      <c r="M123" s="634" t="s">
        <v>5</v>
      </c>
    </row>
    <row r="124" spans="1:13" ht="19.5" thickBot="1">
      <c r="A124" s="635"/>
      <c r="B124" s="638"/>
      <c r="C124" s="639"/>
      <c r="D124" s="639"/>
      <c r="E124" s="639"/>
      <c r="F124" s="641"/>
      <c r="G124" s="643"/>
      <c r="H124" s="14" t="s">
        <v>27</v>
      </c>
      <c r="I124" s="14" t="s">
        <v>16</v>
      </c>
      <c r="J124" s="14" t="s">
        <v>27</v>
      </c>
      <c r="K124" s="14" t="s">
        <v>16</v>
      </c>
      <c r="L124" s="647"/>
      <c r="M124" s="635"/>
    </row>
    <row r="125" spans="1:13" ht="19.5" thickTop="1">
      <c r="A125" s="96"/>
      <c r="B125" s="596"/>
      <c r="C125" s="597"/>
      <c r="D125" s="597"/>
      <c r="E125" s="598"/>
      <c r="F125" s="97">
        <v>23</v>
      </c>
      <c r="G125" s="98"/>
      <c r="H125" s="99">
        <v>24</v>
      </c>
      <c r="I125" s="228">
        <f aca="true" t="shared" si="15" ref="I125:I135">SUM(H125)*$F125</f>
        <v>552</v>
      </c>
      <c r="J125" s="101">
        <v>25</v>
      </c>
      <c r="K125" s="228">
        <f aca="true" t="shared" si="16" ref="K125:K132">SUM(J125)*$F125</f>
        <v>575</v>
      </c>
      <c r="L125" s="230">
        <f aca="true" t="shared" si="17" ref="L125:L135">SUM(,I125,K125)</f>
        <v>1127</v>
      </c>
      <c r="M125" s="98"/>
    </row>
    <row r="126" spans="1:13" ht="18.75">
      <c r="A126" s="132"/>
      <c r="B126" s="458"/>
      <c r="C126" s="459"/>
      <c r="D126" s="459"/>
      <c r="E126" s="460"/>
      <c r="F126" s="107">
        <v>26</v>
      </c>
      <c r="G126" s="108"/>
      <c r="H126" s="109">
        <v>222</v>
      </c>
      <c r="I126" s="228">
        <f t="shared" si="15"/>
        <v>5772</v>
      </c>
      <c r="J126" s="133">
        <v>27</v>
      </c>
      <c r="K126" s="228">
        <f t="shared" si="16"/>
        <v>702</v>
      </c>
      <c r="L126" s="230">
        <f t="shared" si="17"/>
        <v>6474</v>
      </c>
      <c r="M126" s="108"/>
    </row>
    <row r="127" spans="1:13" ht="18.75">
      <c r="A127" s="134"/>
      <c r="B127" s="458"/>
      <c r="C127" s="459"/>
      <c r="D127" s="459"/>
      <c r="E127" s="460"/>
      <c r="F127" s="135"/>
      <c r="G127" s="136"/>
      <c r="H127" s="102"/>
      <c r="I127" s="228">
        <f t="shared" si="15"/>
        <v>0</v>
      </c>
      <c r="J127" s="137"/>
      <c r="K127" s="228">
        <f t="shared" si="16"/>
        <v>0</v>
      </c>
      <c r="L127" s="230">
        <f t="shared" si="17"/>
        <v>0</v>
      </c>
      <c r="M127" s="138"/>
    </row>
    <row r="128" spans="1:13" ht="18.75">
      <c r="A128" s="132"/>
      <c r="B128" s="599"/>
      <c r="C128" s="600"/>
      <c r="D128" s="600"/>
      <c r="E128" s="601"/>
      <c r="F128" s="135"/>
      <c r="G128" s="136"/>
      <c r="H128" s="102"/>
      <c r="I128" s="231">
        <f t="shared" si="15"/>
        <v>0</v>
      </c>
      <c r="J128" s="137"/>
      <c r="K128" s="231">
        <f t="shared" si="16"/>
        <v>0</v>
      </c>
      <c r="L128" s="234">
        <f t="shared" si="17"/>
        <v>0</v>
      </c>
      <c r="M128" s="138"/>
    </row>
    <row r="129" spans="1:13" ht="18.75">
      <c r="A129" s="141"/>
      <c r="B129" s="142"/>
      <c r="C129" s="143"/>
      <c r="D129" s="462"/>
      <c r="E129" s="463"/>
      <c r="F129" s="135"/>
      <c r="G129" s="136"/>
      <c r="H129" s="102"/>
      <c r="I129" s="228">
        <f t="shared" si="15"/>
        <v>0</v>
      </c>
      <c r="J129" s="146"/>
      <c r="K129" s="228">
        <f t="shared" si="16"/>
        <v>0</v>
      </c>
      <c r="L129" s="230">
        <f t="shared" si="17"/>
        <v>0</v>
      </c>
      <c r="M129" s="147"/>
    </row>
    <row r="130" spans="1:13" ht="18.75">
      <c r="A130" s="141"/>
      <c r="B130" s="142"/>
      <c r="C130" s="143"/>
      <c r="D130" s="462"/>
      <c r="E130" s="463"/>
      <c r="F130" s="148"/>
      <c r="G130" s="136"/>
      <c r="H130" s="102"/>
      <c r="I130" s="231">
        <f t="shared" si="15"/>
        <v>0</v>
      </c>
      <c r="J130" s="146"/>
      <c r="K130" s="228">
        <f t="shared" si="16"/>
        <v>0</v>
      </c>
      <c r="L130" s="234">
        <f t="shared" si="17"/>
        <v>0</v>
      </c>
      <c r="M130" s="147"/>
    </row>
    <row r="131" spans="1:13" ht="18.75">
      <c r="A131" s="141"/>
      <c r="B131" s="142"/>
      <c r="C131" s="143"/>
      <c r="D131" s="462"/>
      <c r="E131" s="463"/>
      <c r="F131" s="148"/>
      <c r="G131" s="136"/>
      <c r="H131" s="102"/>
      <c r="I131" s="228">
        <f t="shared" si="15"/>
        <v>0</v>
      </c>
      <c r="J131" s="146"/>
      <c r="K131" s="228">
        <f t="shared" si="16"/>
        <v>0</v>
      </c>
      <c r="L131" s="230">
        <f t="shared" si="17"/>
        <v>0</v>
      </c>
      <c r="M131" s="147"/>
    </row>
    <row r="132" spans="1:13" ht="18.75">
      <c r="A132" s="141"/>
      <c r="B132" s="142"/>
      <c r="C132" s="143"/>
      <c r="D132" s="462"/>
      <c r="E132" s="463"/>
      <c r="F132" s="135"/>
      <c r="G132" s="136"/>
      <c r="H132" s="102"/>
      <c r="I132" s="231">
        <f t="shared" si="15"/>
        <v>0</v>
      </c>
      <c r="J132" s="146"/>
      <c r="K132" s="231">
        <f t="shared" si="16"/>
        <v>0</v>
      </c>
      <c r="L132" s="234">
        <f t="shared" si="17"/>
        <v>0</v>
      </c>
      <c r="M132" s="147"/>
    </row>
    <row r="133" spans="1:13" ht="18.75">
      <c r="A133" s="132"/>
      <c r="B133" s="458"/>
      <c r="C133" s="459"/>
      <c r="D133" s="459"/>
      <c r="E133" s="460"/>
      <c r="F133" s="149"/>
      <c r="G133" s="150"/>
      <c r="H133" s="151"/>
      <c r="I133" s="228">
        <f t="shared" si="15"/>
        <v>0</v>
      </c>
      <c r="J133" s="152"/>
      <c r="K133" s="235">
        <f>SUM(K129:K132)</f>
        <v>0</v>
      </c>
      <c r="L133" s="230">
        <f t="shared" si="17"/>
        <v>0</v>
      </c>
      <c r="M133" s="147"/>
    </row>
    <row r="134" spans="1:13" ht="18.75">
      <c r="A134" s="141"/>
      <c r="B134" s="458"/>
      <c r="C134" s="459"/>
      <c r="D134" s="459"/>
      <c r="E134" s="460"/>
      <c r="F134" s="135"/>
      <c r="G134" s="136"/>
      <c r="H134" s="102"/>
      <c r="I134" s="231">
        <f t="shared" si="15"/>
        <v>0</v>
      </c>
      <c r="J134" s="137"/>
      <c r="K134" s="228">
        <f>SUM(J134)*$F134</f>
        <v>0</v>
      </c>
      <c r="L134" s="234">
        <f t="shared" si="17"/>
        <v>0</v>
      </c>
      <c r="M134" s="138"/>
    </row>
    <row r="135" spans="1:13" ht="19.5" thickBot="1">
      <c r="A135" s="141"/>
      <c r="B135" s="142"/>
      <c r="C135" s="143"/>
      <c r="D135" s="602"/>
      <c r="E135" s="603"/>
      <c r="F135" s="135"/>
      <c r="G135" s="136"/>
      <c r="H135" s="102"/>
      <c r="I135" s="228">
        <f t="shared" si="15"/>
        <v>0</v>
      </c>
      <c r="J135" s="146"/>
      <c r="K135" s="228">
        <f>SUM(J135)*$F135</f>
        <v>0</v>
      </c>
      <c r="L135" s="230">
        <f t="shared" si="17"/>
        <v>0</v>
      </c>
      <c r="M135" s="147"/>
    </row>
    <row r="136" spans="1:13" ht="18.75">
      <c r="A136" s="163"/>
      <c r="B136" s="164"/>
      <c r="C136" s="165"/>
      <c r="D136" s="166"/>
      <c r="E136" s="166" t="s">
        <v>111</v>
      </c>
      <c r="F136" s="224"/>
      <c r="G136" s="166"/>
      <c r="H136" s="225"/>
      <c r="I136" s="232">
        <f>SUM(I125:I135)</f>
        <v>6324</v>
      </c>
      <c r="J136" s="172"/>
      <c r="K136" s="236">
        <f>SUM(K125:K135)</f>
        <v>1277</v>
      </c>
      <c r="L136" s="236">
        <f>SUM(L125:L135)</f>
        <v>7601</v>
      </c>
      <c r="M136" s="174"/>
    </row>
    <row r="137" spans="1:13" ht="19.5" thickBot="1">
      <c r="A137" s="175"/>
      <c r="B137" s="164"/>
      <c r="C137" s="165"/>
      <c r="D137" s="166"/>
      <c r="E137" s="166" t="s">
        <v>112</v>
      </c>
      <c r="F137" s="224"/>
      <c r="G137" s="166"/>
      <c r="H137" s="225"/>
      <c r="I137" s="233">
        <f>SUM(I113+I136)</f>
        <v>30384</v>
      </c>
      <c r="J137" s="178"/>
      <c r="K137" s="233">
        <f>SUM(K113+K136)</f>
        <v>10218</v>
      </c>
      <c r="L137" s="233">
        <f>SUM(L113+L136)</f>
        <v>40602</v>
      </c>
      <c r="M137" s="179"/>
    </row>
    <row r="138" spans="1:13" ht="21">
      <c r="A138" s="84"/>
      <c r="B138" s="84"/>
      <c r="C138" s="84"/>
      <c r="D138" s="7"/>
      <c r="E138" s="84"/>
      <c r="F138" s="16"/>
      <c r="G138" s="16"/>
      <c r="H138" s="16"/>
      <c r="I138" s="15"/>
      <c r="J138" s="15"/>
      <c r="K138" s="15"/>
      <c r="L138" s="15"/>
      <c r="M138" s="16"/>
    </row>
    <row r="139" spans="1:13" ht="21">
      <c r="A139" s="84"/>
      <c r="B139" s="84"/>
      <c r="C139" s="84"/>
      <c r="D139" s="7"/>
      <c r="E139" s="565" t="s">
        <v>110</v>
      </c>
      <c r="F139" s="624"/>
      <c r="G139" s="624"/>
      <c r="H139" s="624"/>
      <c r="I139" s="565" t="s">
        <v>98</v>
      </c>
      <c r="J139" s="565"/>
      <c r="K139" s="565"/>
      <c r="L139" s="565"/>
      <c r="M139" s="16"/>
    </row>
    <row r="140" spans="1:13" ht="21">
      <c r="A140" s="84"/>
      <c r="B140" s="84"/>
      <c r="C140" s="84"/>
      <c r="D140" s="7"/>
      <c r="E140" s="624" t="s">
        <v>99</v>
      </c>
      <c r="F140" s="624"/>
      <c r="G140" s="624"/>
      <c r="H140" s="624"/>
      <c r="I140" s="624" t="s">
        <v>99</v>
      </c>
      <c r="J140" s="624"/>
      <c r="K140" s="624"/>
      <c r="L140" s="624"/>
      <c r="M140" s="16"/>
    </row>
    <row r="141" spans="1:13" ht="21">
      <c r="A141" s="84"/>
      <c r="B141" s="84"/>
      <c r="C141" s="84"/>
      <c r="D141" s="7"/>
      <c r="E141" s="121"/>
      <c r="F141" s="121"/>
      <c r="G141" s="121"/>
      <c r="H141" s="121"/>
      <c r="I141" s="624" t="s">
        <v>100</v>
      </c>
      <c r="J141" s="624"/>
      <c r="K141" s="624"/>
      <c r="L141" s="624"/>
      <c r="M141" s="16"/>
    </row>
  </sheetData>
  <sheetProtection/>
  <mergeCells count="160">
    <mergeCell ref="E139:H139"/>
    <mergeCell ref="I139:L139"/>
    <mergeCell ref="E140:H140"/>
    <mergeCell ref="I140:L140"/>
    <mergeCell ref="I141:L141"/>
    <mergeCell ref="D130:E130"/>
    <mergeCell ref="D131:E131"/>
    <mergeCell ref="D132:E132"/>
    <mergeCell ref="B133:E133"/>
    <mergeCell ref="B134:E134"/>
    <mergeCell ref="D135:E135"/>
    <mergeCell ref="M123:M124"/>
    <mergeCell ref="B125:E125"/>
    <mergeCell ref="B126:E126"/>
    <mergeCell ref="B127:E127"/>
    <mergeCell ref="B128:E128"/>
    <mergeCell ref="D129:E129"/>
    <mergeCell ref="I117:L117"/>
    <mergeCell ref="A120:K120"/>
    <mergeCell ref="A122:C122"/>
    <mergeCell ref="A123:A124"/>
    <mergeCell ref="B123:E124"/>
    <mergeCell ref="F123:F124"/>
    <mergeCell ref="G123:G124"/>
    <mergeCell ref="H123:I123"/>
    <mergeCell ref="J123:K123"/>
    <mergeCell ref="L123:L124"/>
    <mergeCell ref="B110:E110"/>
    <mergeCell ref="D111:E111"/>
    <mergeCell ref="E115:H115"/>
    <mergeCell ref="I115:L115"/>
    <mergeCell ref="E116:H116"/>
    <mergeCell ref="I116:L116"/>
    <mergeCell ref="B104:E104"/>
    <mergeCell ref="D105:E105"/>
    <mergeCell ref="D106:E106"/>
    <mergeCell ref="D107:E107"/>
    <mergeCell ref="D108:E108"/>
    <mergeCell ref="B109:E109"/>
    <mergeCell ref="J99:K99"/>
    <mergeCell ref="L99:L100"/>
    <mergeCell ref="M99:M100"/>
    <mergeCell ref="B101:E101"/>
    <mergeCell ref="B102:E102"/>
    <mergeCell ref="B103:E103"/>
    <mergeCell ref="A98:C98"/>
    <mergeCell ref="A99:A100"/>
    <mergeCell ref="B99:E100"/>
    <mergeCell ref="F99:F100"/>
    <mergeCell ref="G99:G100"/>
    <mergeCell ref="H99:I99"/>
    <mergeCell ref="E91:H91"/>
    <mergeCell ref="I91:L91"/>
    <mergeCell ref="E92:H92"/>
    <mergeCell ref="I92:L92"/>
    <mergeCell ref="I93:L93"/>
    <mergeCell ref="A96:K96"/>
    <mergeCell ref="D82:E82"/>
    <mergeCell ref="D83:E83"/>
    <mergeCell ref="D84:E84"/>
    <mergeCell ref="B85:E85"/>
    <mergeCell ref="B86:E86"/>
    <mergeCell ref="D87:E87"/>
    <mergeCell ref="M75:M76"/>
    <mergeCell ref="B77:E77"/>
    <mergeCell ref="B78:E78"/>
    <mergeCell ref="B79:E79"/>
    <mergeCell ref="B80:E80"/>
    <mergeCell ref="D81:E81"/>
    <mergeCell ref="I69:L69"/>
    <mergeCell ref="A72:K72"/>
    <mergeCell ref="A74:C74"/>
    <mergeCell ref="A75:A76"/>
    <mergeCell ref="B75:E76"/>
    <mergeCell ref="F75:F76"/>
    <mergeCell ref="G75:G76"/>
    <mergeCell ref="H75:I75"/>
    <mergeCell ref="J75:K75"/>
    <mergeCell ref="L75:L76"/>
    <mergeCell ref="B62:E62"/>
    <mergeCell ref="D63:E63"/>
    <mergeCell ref="E67:H67"/>
    <mergeCell ref="I67:L67"/>
    <mergeCell ref="E68:H68"/>
    <mergeCell ref="I68:L68"/>
    <mergeCell ref="B56:E56"/>
    <mergeCell ref="D57:E57"/>
    <mergeCell ref="D58:E58"/>
    <mergeCell ref="D59:E59"/>
    <mergeCell ref="D60:E60"/>
    <mergeCell ref="B61:E61"/>
    <mergeCell ref="J51:K51"/>
    <mergeCell ref="L51:L52"/>
    <mergeCell ref="M51:M52"/>
    <mergeCell ref="B53:E53"/>
    <mergeCell ref="B54:E54"/>
    <mergeCell ref="B55:E55"/>
    <mergeCell ref="A50:C50"/>
    <mergeCell ref="A51:A52"/>
    <mergeCell ref="B51:E52"/>
    <mergeCell ref="F51:F52"/>
    <mergeCell ref="G51:G52"/>
    <mergeCell ref="H51:I51"/>
    <mergeCell ref="E43:H43"/>
    <mergeCell ref="I43:L43"/>
    <mergeCell ref="E44:H44"/>
    <mergeCell ref="I44:L44"/>
    <mergeCell ref="I45:L45"/>
    <mergeCell ref="A48:K48"/>
    <mergeCell ref="D34:E34"/>
    <mergeCell ref="D35:E35"/>
    <mergeCell ref="D36:E36"/>
    <mergeCell ref="B37:E37"/>
    <mergeCell ref="B38:E38"/>
    <mergeCell ref="C39:E39"/>
    <mergeCell ref="M27:M28"/>
    <mergeCell ref="B29:E29"/>
    <mergeCell ref="B30:E30"/>
    <mergeCell ref="B31:E31"/>
    <mergeCell ref="B32:E32"/>
    <mergeCell ref="D33:E33"/>
    <mergeCell ref="I22:L22"/>
    <mergeCell ref="A24:K24"/>
    <mergeCell ref="A26:C26"/>
    <mergeCell ref="A27:A28"/>
    <mergeCell ref="B27:E28"/>
    <mergeCell ref="F27:F28"/>
    <mergeCell ref="G27:G28"/>
    <mergeCell ref="H27:I27"/>
    <mergeCell ref="J27:K27"/>
    <mergeCell ref="L27:L28"/>
    <mergeCell ref="B16:E16"/>
    <mergeCell ref="B17:E17"/>
    <mergeCell ref="A18:H18"/>
    <mergeCell ref="E20:H20"/>
    <mergeCell ref="I20:L20"/>
    <mergeCell ref="E21:H21"/>
    <mergeCell ref="I21:L21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83" bottom="1.04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L29"/>
  <sheetViews>
    <sheetView zoomScalePageLayoutView="0" workbookViewId="0" topLeftCell="A1">
      <selection activeCell="J27" sqref="J27:L27"/>
    </sheetView>
  </sheetViews>
  <sheetFormatPr defaultColWidth="9.140625" defaultRowHeight="12.75"/>
  <cols>
    <col min="1" max="1" width="7.28125" style="0" customWidth="1"/>
    <col min="2" max="2" width="5.140625" style="0" customWidth="1"/>
    <col min="3" max="3" width="9.57421875" style="0" customWidth="1"/>
    <col min="4" max="4" width="4.140625" style="0" customWidth="1"/>
    <col min="5" max="5" width="7.140625" style="0" customWidth="1"/>
    <col min="6" max="6" width="4.140625" style="0" customWidth="1"/>
    <col min="7" max="7" width="5.28125" style="0" customWidth="1"/>
    <col min="8" max="8" width="2.28125" style="0" customWidth="1"/>
    <col min="9" max="9" width="11.8515625" style="0" customWidth="1"/>
    <col min="10" max="10" width="8.7109375" style="0" customWidth="1"/>
    <col min="11" max="11" width="13.57421875" style="0" customWidth="1"/>
    <col min="12" max="12" width="14.8515625" style="0" customWidth="1"/>
  </cols>
  <sheetData>
    <row r="1" spans="1:12" ht="21">
      <c r="A1" s="648" t="s">
        <v>150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92" t="s">
        <v>101</v>
      </c>
    </row>
    <row r="2" spans="1:12" ht="21">
      <c r="A2" s="13" t="s">
        <v>10</v>
      </c>
      <c r="B2" s="649" t="s">
        <v>68</v>
      </c>
      <c r="C2" s="649"/>
      <c r="D2" s="649"/>
      <c r="E2" s="650" t="str">
        <f>+'ปร.4หกหน้า'!E2</f>
        <v>อาคาร</v>
      </c>
      <c r="F2" s="650"/>
      <c r="G2" s="650"/>
      <c r="H2" s="650"/>
      <c r="I2" s="650"/>
      <c r="J2" s="650"/>
      <c r="K2" s="650"/>
      <c r="L2" s="650"/>
    </row>
    <row r="3" spans="1:12" ht="21">
      <c r="A3" s="10" t="s">
        <v>10</v>
      </c>
      <c r="B3" s="81" t="s">
        <v>0</v>
      </c>
      <c r="C3" s="81"/>
      <c r="D3" s="81"/>
      <c r="E3" s="238" t="str">
        <f>+'ปร.4หกหน้า'!D3</f>
        <v>โรงเรียน....................................</v>
      </c>
      <c r="F3" s="239"/>
      <c r="G3" s="239"/>
      <c r="H3" s="239"/>
      <c r="I3" s="239"/>
      <c r="J3" s="9" t="s">
        <v>149</v>
      </c>
      <c r="K3" s="651" t="s">
        <v>115</v>
      </c>
      <c r="L3" s="651"/>
    </row>
    <row r="4" spans="1:12" ht="21">
      <c r="A4" s="10" t="s">
        <v>10</v>
      </c>
      <c r="B4" s="12" t="s">
        <v>1</v>
      </c>
      <c r="C4" s="12"/>
      <c r="D4" s="12"/>
      <c r="E4" s="240" t="str">
        <f>+'ปร.4หกหน้า'!J3</f>
        <v>สพป.ขอนแก่น เขต 1</v>
      </c>
      <c r="F4" s="241"/>
      <c r="G4" s="241"/>
      <c r="H4" s="241"/>
      <c r="I4" s="241"/>
      <c r="J4" s="82"/>
      <c r="K4" s="82"/>
      <c r="L4" s="82"/>
    </row>
    <row r="5" spans="1:12" ht="21">
      <c r="A5" s="10" t="s">
        <v>10</v>
      </c>
      <c r="B5" s="652" t="s">
        <v>69</v>
      </c>
      <c r="C5" s="652"/>
      <c r="D5" s="652"/>
      <c r="E5" s="652"/>
      <c r="F5" s="652"/>
      <c r="G5" s="652"/>
      <c r="H5" s="652"/>
      <c r="I5" s="11" t="s">
        <v>11</v>
      </c>
      <c r="J5" s="242">
        <v>6</v>
      </c>
      <c r="K5" s="652" t="s">
        <v>12</v>
      </c>
      <c r="L5" s="652"/>
    </row>
    <row r="6" spans="1:12" ht="21">
      <c r="A6" s="10" t="s">
        <v>10</v>
      </c>
      <c r="B6" s="82" t="s">
        <v>2</v>
      </c>
      <c r="C6" s="82"/>
      <c r="D6" s="82"/>
      <c r="E6" s="241" t="str">
        <f>+'ปร.4หกหน้า'!K4</f>
        <v>12ตค58</v>
      </c>
      <c r="F6" s="241"/>
      <c r="G6" s="653"/>
      <c r="H6" s="653"/>
      <c r="I6" s="654" t="s">
        <v>67</v>
      </c>
      <c r="J6" s="654"/>
      <c r="K6" s="655" t="s">
        <v>67</v>
      </c>
      <c r="L6" s="655"/>
    </row>
    <row r="7" spans="1:12" ht="21.75" thickBot="1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1.75" thickTop="1">
      <c r="A8" s="656" t="s">
        <v>3</v>
      </c>
      <c r="B8" s="658" t="s">
        <v>4</v>
      </c>
      <c r="C8" s="659"/>
      <c r="D8" s="659"/>
      <c r="E8" s="659"/>
      <c r="F8" s="659"/>
      <c r="G8" s="659"/>
      <c r="H8" s="659"/>
      <c r="I8" s="6" t="s">
        <v>24</v>
      </c>
      <c r="J8" s="662" t="s">
        <v>28</v>
      </c>
      <c r="K8" s="1" t="s">
        <v>21</v>
      </c>
      <c r="L8" s="656" t="s">
        <v>5</v>
      </c>
    </row>
    <row r="9" spans="1:12" ht="21.75" thickBot="1">
      <c r="A9" s="657"/>
      <c r="B9" s="660"/>
      <c r="C9" s="661"/>
      <c r="D9" s="661"/>
      <c r="E9" s="661"/>
      <c r="F9" s="661"/>
      <c r="G9" s="661"/>
      <c r="H9" s="661"/>
      <c r="I9" s="2" t="s">
        <v>117</v>
      </c>
      <c r="J9" s="663"/>
      <c r="K9" s="2" t="s">
        <v>22</v>
      </c>
      <c r="L9" s="657"/>
    </row>
    <row r="10" spans="1:12" ht="21.75" thickTop="1">
      <c r="A10" s="243">
        <v>1</v>
      </c>
      <c r="B10" s="664" t="s">
        <v>81</v>
      </c>
      <c r="C10" s="665"/>
      <c r="D10" s="665"/>
      <c r="E10" s="665"/>
      <c r="F10" s="665"/>
      <c r="G10" s="665"/>
      <c r="H10" s="665"/>
      <c r="I10" s="244">
        <f>+'ปร.4หกหน้า'!L137</f>
        <v>40602</v>
      </c>
      <c r="J10" s="245">
        <v>1.3074</v>
      </c>
      <c r="K10" s="244">
        <f>I10*J10</f>
        <v>53083.0548</v>
      </c>
      <c r="L10" s="85"/>
    </row>
    <row r="11" spans="1:12" ht="21">
      <c r="A11" s="246"/>
      <c r="B11" s="666"/>
      <c r="C11" s="667"/>
      <c r="D11" s="667"/>
      <c r="E11" s="667"/>
      <c r="F11" s="667"/>
      <c r="G11" s="667"/>
      <c r="H11" s="667"/>
      <c r="I11" s="247"/>
      <c r="J11" s="248"/>
      <c r="K11" s="247"/>
      <c r="L11" s="86"/>
    </row>
    <row r="12" spans="1:12" ht="21">
      <c r="A12" s="246"/>
      <c r="B12" s="668"/>
      <c r="C12" s="669"/>
      <c r="D12" s="669"/>
      <c r="E12" s="669"/>
      <c r="F12" s="669"/>
      <c r="G12" s="669"/>
      <c r="H12" s="669"/>
      <c r="I12" s="249"/>
      <c r="J12" s="248"/>
      <c r="K12" s="247"/>
      <c r="L12" s="86"/>
    </row>
    <row r="13" spans="1:12" ht="21">
      <c r="A13" s="246"/>
      <c r="B13" s="670"/>
      <c r="C13" s="671"/>
      <c r="D13" s="671"/>
      <c r="E13" s="671"/>
      <c r="F13" s="671"/>
      <c r="G13" s="671"/>
      <c r="H13" s="672"/>
      <c r="I13" s="248"/>
      <c r="J13" s="248"/>
      <c r="K13" s="250"/>
      <c r="L13" s="86"/>
    </row>
    <row r="14" spans="1:12" ht="18.75">
      <c r="A14" s="251"/>
      <c r="B14" s="673"/>
      <c r="C14" s="674"/>
      <c r="D14" s="674"/>
      <c r="E14" s="674"/>
      <c r="F14" s="674"/>
      <c r="G14" s="674"/>
      <c r="H14" s="252"/>
      <c r="I14" s="253"/>
      <c r="J14" s="253"/>
      <c r="K14" s="254"/>
      <c r="L14" s="87"/>
    </row>
    <row r="15" spans="1:12" ht="18.75">
      <c r="A15" s="255"/>
      <c r="B15" s="675"/>
      <c r="C15" s="676"/>
      <c r="D15" s="676"/>
      <c r="E15" s="676"/>
      <c r="F15" s="676"/>
      <c r="G15" s="676"/>
      <c r="H15" s="256"/>
      <c r="I15" s="253"/>
      <c r="J15" s="253"/>
      <c r="K15" s="254"/>
      <c r="L15" s="87"/>
    </row>
    <row r="16" spans="1:12" ht="18.75">
      <c r="A16" s="255"/>
      <c r="B16" s="675"/>
      <c r="C16" s="676"/>
      <c r="D16" s="676"/>
      <c r="E16" s="676"/>
      <c r="F16" s="676"/>
      <c r="G16" s="676"/>
      <c r="H16" s="256"/>
      <c r="I16" s="253"/>
      <c r="J16" s="253"/>
      <c r="K16" s="254"/>
      <c r="L16" s="87"/>
    </row>
    <row r="17" spans="1:12" ht="19.5" thickBot="1">
      <c r="A17" s="257"/>
      <c r="B17" s="677"/>
      <c r="C17" s="678"/>
      <c r="D17" s="678"/>
      <c r="E17" s="678"/>
      <c r="F17" s="678"/>
      <c r="G17" s="678"/>
      <c r="H17" s="258"/>
      <c r="I17" s="259"/>
      <c r="J17" s="259"/>
      <c r="K17" s="260"/>
      <c r="L17" s="88"/>
    </row>
    <row r="18" spans="1:12" ht="21.75" thickTop="1">
      <c r="A18" s="679" t="s">
        <v>23</v>
      </c>
      <c r="B18" s="680"/>
      <c r="C18" s="680"/>
      <c r="D18" s="680"/>
      <c r="E18" s="680"/>
      <c r="F18" s="680"/>
      <c r="G18" s="680"/>
      <c r="H18" s="680"/>
      <c r="I18" s="681"/>
      <c r="J18" s="682"/>
      <c r="K18" s="261">
        <f>SUM(K10:K17)</f>
        <v>53083.0548</v>
      </c>
      <c r="L18" s="18"/>
    </row>
    <row r="19" spans="1:12" ht="21.75" thickBot="1">
      <c r="A19" s="683" t="str">
        <f>"("&amp;_xlfn.BAHTTEXT(K19)&amp;")"</f>
        <v>(ห้าหมื่นสามพันบาทถ้วน)</v>
      </c>
      <c r="B19" s="684"/>
      <c r="C19" s="684"/>
      <c r="D19" s="684"/>
      <c r="E19" s="684"/>
      <c r="F19" s="684"/>
      <c r="G19" s="684"/>
      <c r="H19" s="684"/>
      <c r="I19" s="684"/>
      <c r="J19" s="262" t="s">
        <v>29</v>
      </c>
      <c r="K19" s="263">
        <f>ROUNDDOWN(K18,-2)</f>
        <v>53000</v>
      </c>
      <c r="L19" s="17" t="s">
        <v>9</v>
      </c>
    </row>
    <row r="20" spans="1:12" ht="21.75" thickTop="1">
      <c r="A20" s="3"/>
      <c r="B20" s="685"/>
      <c r="C20" s="685"/>
      <c r="D20" s="685"/>
      <c r="E20" s="685"/>
      <c r="F20" s="685"/>
      <c r="G20" s="686"/>
      <c r="H20" s="687"/>
      <c r="I20" s="687"/>
      <c r="J20" s="687"/>
      <c r="K20" s="687"/>
      <c r="L20" s="687"/>
    </row>
    <row r="21" spans="1:12" ht="18.75">
      <c r="A21" s="8"/>
      <c r="B21" s="688"/>
      <c r="C21" s="688"/>
      <c r="D21" s="688"/>
      <c r="E21" s="688"/>
      <c r="F21" s="688"/>
      <c r="G21" s="688"/>
      <c r="H21" s="688"/>
      <c r="I21" s="688"/>
      <c r="J21" s="688"/>
      <c r="K21" s="688"/>
      <c r="L21" s="688"/>
    </row>
    <row r="22" spans="1:12" ht="21">
      <c r="A22" s="3"/>
      <c r="B22" s="685" t="s">
        <v>71</v>
      </c>
      <c r="C22" s="685"/>
      <c r="D22" s="685"/>
      <c r="E22" s="685"/>
      <c r="F22" s="685"/>
      <c r="G22" s="686"/>
      <c r="H22" s="686"/>
      <c r="I22" s="686"/>
      <c r="J22" s="687"/>
      <c r="K22" s="687"/>
      <c r="L22" s="687"/>
    </row>
    <row r="23" spans="1:12" ht="18.75">
      <c r="A23" s="8"/>
      <c r="B23" s="688"/>
      <c r="C23" s="688"/>
      <c r="D23" s="688"/>
      <c r="E23" s="688"/>
      <c r="F23" s="688"/>
      <c r="G23" s="689" t="s">
        <v>118</v>
      </c>
      <c r="H23" s="689"/>
      <c r="I23" s="689"/>
      <c r="J23" s="688"/>
      <c r="K23" s="688"/>
      <c r="L23" s="688"/>
    </row>
    <row r="24" spans="1:12" ht="21">
      <c r="A24" s="3"/>
      <c r="B24" s="685" t="s">
        <v>74</v>
      </c>
      <c r="C24" s="685"/>
      <c r="D24" s="685"/>
      <c r="E24" s="685"/>
      <c r="F24" s="685"/>
      <c r="G24" s="686"/>
      <c r="H24" s="686"/>
      <c r="I24" s="686"/>
      <c r="J24" s="687" t="s">
        <v>75</v>
      </c>
      <c r="K24" s="687"/>
      <c r="L24" s="687"/>
    </row>
    <row r="25" spans="1:12" ht="18.75">
      <c r="A25" s="8"/>
      <c r="B25" s="688"/>
      <c r="C25" s="688"/>
      <c r="D25" s="688"/>
      <c r="E25" s="688"/>
      <c r="F25" s="688"/>
      <c r="G25" s="689" t="s">
        <v>118</v>
      </c>
      <c r="H25" s="689"/>
      <c r="I25" s="689"/>
      <c r="J25" s="688"/>
      <c r="K25" s="688"/>
      <c r="L25" s="688"/>
    </row>
    <row r="26" spans="1:12" ht="21">
      <c r="A26" s="3"/>
      <c r="B26" s="685" t="s">
        <v>74</v>
      </c>
      <c r="C26" s="685"/>
      <c r="D26" s="685"/>
      <c r="E26" s="685"/>
      <c r="F26" s="685"/>
      <c r="G26" s="686"/>
      <c r="H26" s="686"/>
      <c r="I26" s="686"/>
      <c r="J26" s="690" t="s">
        <v>157</v>
      </c>
      <c r="K26" s="690"/>
      <c r="L26" s="690"/>
    </row>
    <row r="27" spans="1:12" ht="21">
      <c r="A27" s="79"/>
      <c r="B27" s="688"/>
      <c r="C27" s="688"/>
      <c r="D27" s="688"/>
      <c r="E27" s="688"/>
      <c r="F27" s="688"/>
      <c r="G27" s="689" t="s">
        <v>118</v>
      </c>
      <c r="H27" s="689"/>
      <c r="I27" s="689"/>
      <c r="J27" s="690" t="s">
        <v>154</v>
      </c>
      <c r="K27" s="690"/>
      <c r="L27" s="690"/>
    </row>
    <row r="28" spans="1:12" ht="21">
      <c r="A28" s="80"/>
      <c r="B28" s="685" t="s">
        <v>76</v>
      </c>
      <c r="C28" s="685"/>
      <c r="D28" s="685"/>
      <c r="E28" s="685"/>
      <c r="F28" s="685"/>
      <c r="G28" s="686"/>
      <c r="H28" s="686"/>
      <c r="I28" s="686"/>
      <c r="J28" s="691" t="s">
        <v>156</v>
      </c>
      <c r="K28" s="691"/>
      <c r="L28" s="691"/>
    </row>
    <row r="29" spans="1:12" ht="21">
      <c r="A29" s="80"/>
      <c r="B29" s="688"/>
      <c r="C29" s="688"/>
      <c r="D29" s="688"/>
      <c r="E29" s="688"/>
      <c r="F29" s="688"/>
      <c r="G29" s="689" t="s">
        <v>118</v>
      </c>
      <c r="H29" s="689"/>
      <c r="I29" s="689"/>
      <c r="J29" s="690" t="s">
        <v>154</v>
      </c>
      <c r="K29" s="690"/>
      <c r="L29" s="690"/>
    </row>
  </sheetData>
  <sheetProtection/>
  <mergeCells count="53"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3:F23"/>
    <mergeCell ref="G23:I23"/>
    <mergeCell ref="J23:L23"/>
    <mergeCell ref="B24:F24"/>
    <mergeCell ref="G24:I24"/>
    <mergeCell ref="J24:L24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K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3" customWidth="1"/>
    <col min="3" max="3" width="6.57421875" style="363" customWidth="1"/>
    <col min="4" max="4" width="4.57421875" style="363" customWidth="1"/>
    <col min="5" max="5" width="10.421875" style="363" customWidth="1"/>
    <col min="6" max="6" width="10.8515625" style="363" customWidth="1"/>
    <col min="7" max="7" width="9.140625" style="363" customWidth="1"/>
    <col min="8" max="8" width="5.28125" style="363" customWidth="1"/>
    <col min="9" max="9" width="5.421875" style="363" customWidth="1"/>
    <col min="10" max="10" width="6.00390625" style="363" customWidth="1"/>
    <col min="11" max="11" width="11.28125" style="363" customWidth="1"/>
    <col min="12" max="16384" width="9.140625" style="363" customWidth="1"/>
  </cols>
  <sheetData>
    <row r="1" spans="1:11" ht="22.5">
      <c r="A1" s="525" t="s">
        <v>150</v>
      </c>
      <c r="B1" s="525"/>
      <c r="C1" s="525"/>
      <c r="D1" s="525"/>
      <c r="E1" s="525"/>
      <c r="F1" s="525"/>
      <c r="G1" s="525"/>
      <c r="H1" s="525"/>
      <c r="I1" s="525"/>
      <c r="J1" s="525"/>
      <c r="K1" s="335" t="s">
        <v>93</v>
      </c>
    </row>
    <row r="2" spans="1:11" ht="21">
      <c r="A2" s="508" t="s">
        <v>68</v>
      </c>
      <c r="B2" s="508"/>
      <c r="C2" s="508"/>
      <c r="D2" s="509" t="str">
        <f>+'ปร.5หกหน้า'!E2</f>
        <v>อาคาร</v>
      </c>
      <c r="E2" s="509"/>
      <c r="F2" s="509"/>
      <c r="G2" s="509"/>
      <c r="H2" s="509"/>
      <c r="I2" s="509"/>
      <c r="J2" s="509"/>
      <c r="K2" s="509"/>
    </row>
    <row r="3" spans="1:11" ht="21">
      <c r="A3" s="488" t="s">
        <v>0</v>
      </c>
      <c r="B3" s="488"/>
      <c r="C3" s="488"/>
      <c r="D3" s="627" t="str">
        <f>+'ปร.5หกหน้า'!E3</f>
        <v>โรงเรียน....................................</v>
      </c>
      <c r="E3" s="627"/>
      <c r="F3" s="627"/>
      <c r="G3" s="628" t="s">
        <v>149</v>
      </c>
      <c r="H3" s="628"/>
      <c r="I3" s="489" t="str">
        <f>+'ปร.5หกหน้า'!K3</f>
        <v>ddd</v>
      </c>
      <c r="J3" s="489"/>
      <c r="K3" s="489"/>
    </row>
    <row r="4" spans="1:11" ht="21">
      <c r="A4" s="488" t="s">
        <v>1</v>
      </c>
      <c r="B4" s="488"/>
      <c r="C4" s="287"/>
      <c r="D4" s="366" t="str">
        <f>+'ปร.5หกหน้า'!E4</f>
        <v>สพป.ขอนแก่น เขต 1</v>
      </c>
      <c r="E4" s="287"/>
      <c r="F4" s="287"/>
      <c r="G4" s="287"/>
      <c r="H4" s="287"/>
      <c r="I4" s="287"/>
      <c r="J4" s="287"/>
      <c r="K4" s="287"/>
    </row>
    <row r="5" spans="1:11" ht="21">
      <c r="A5" s="489" t="s">
        <v>70</v>
      </c>
      <c r="B5" s="489"/>
      <c r="C5" s="489"/>
      <c r="D5" s="489"/>
      <c r="E5" s="489"/>
      <c r="F5" s="337"/>
      <c r="G5" s="494" t="s">
        <v>11</v>
      </c>
      <c r="H5" s="494"/>
      <c r="I5" s="532"/>
      <c r="J5" s="532"/>
      <c r="K5" s="338" t="s">
        <v>12</v>
      </c>
    </row>
    <row r="6" spans="1:11" ht="21">
      <c r="A6" s="489" t="s">
        <v>2</v>
      </c>
      <c r="B6" s="489"/>
      <c r="C6" s="489"/>
      <c r="D6" s="489"/>
      <c r="E6" s="339" t="str">
        <f>+'ปร.5หกหน้า'!E6</f>
        <v>12ตค58</v>
      </c>
      <c r="F6" s="338"/>
      <c r="G6" s="489"/>
      <c r="H6" s="489"/>
      <c r="I6" s="489"/>
      <c r="J6" s="493"/>
      <c r="K6" s="493"/>
    </row>
    <row r="7" spans="1:11" ht="21.75" thickBot="1">
      <c r="A7" s="536"/>
      <c r="B7" s="536"/>
      <c r="C7" s="536"/>
      <c r="D7" s="536"/>
      <c r="E7" s="536"/>
      <c r="F7" s="536"/>
      <c r="G7" s="536"/>
      <c r="H7" s="536"/>
      <c r="I7" s="536"/>
      <c r="J7" s="536"/>
      <c r="K7" s="536"/>
    </row>
    <row r="8" spans="1:11" ht="21.75" thickTop="1">
      <c r="A8" s="537" t="s">
        <v>3</v>
      </c>
      <c r="B8" s="510" t="s">
        <v>4</v>
      </c>
      <c r="C8" s="511"/>
      <c r="D8" s="511"/>
      <c r="E8" s="511"/>
      <c r="F8" s="511"/>
      <c r="G8" s="512"/>
      <c r="H8" s="529" t="s">
        <v>21</v>
      </c>
      <c r="I8" s="530"/>
      <c r="J8" s="531"/>
      <c r="K8" s="537" t="s">
        <v>5</v>
      </c>
    </row>
    <row r="9" spans="1:11" ht="21.75" thickBot="1">
      <c r="A9" s="538"/>
      <c r="B9" s="513"/>
      <c r="C9" s="514"/>
      <c r="D9" s="514"/>
      <c r="E9" s="514"/>
      <c r="F9" s="514"/>
      <c r="G9" s="515"/>
      <c r="H9" s="533" t="s">
        <v>22</v>
      </c>
      <c r="I9" s="534"/>
      <c r="J9" s="535"/>
      <c r="K9" s="538"/>
    </row>
    <row r="10" spans="1:11" ht="21.75" thickTop="1">
      <c r="A10" s="297"/>
      <c r="B10" s="553" t="s">
        <v>6</v>
      </c>
      <c r="C10" s="554"/>
      <c r="D10" s="554"/>
      <c r="E10" s="554"/>
      <c r="F10" s="554"/>
      <c r="G10" s="555"/>
      <c r="H10" s="526"/>
      <c r="I10" s="527"/>
      <c r="J10" s="528"/>
      <c r="K10" s="297"/>
    </row>
    <row r="11" spans="1:11" ht="21">
      <c r="A11" s="340">
        <f>A10+1</f>
        <v>1</v>
      </c>
      <c r="B11" s="490" t="s">
        <v>86</v>
      </c>
      <c r="C11" s="489"/>
      <c r="D11" s="489"/>
      <c r="E11" s="489"/>
      <c r="F11" s="489"/>
      <c r="G11" s="491"/>
      <c r="H11" s="544">
        <f>+'ปร.5หกหน้า'!K19</f>
        <v>53000</v>
      </c>
      <c r="I11" s="545"/>
      <c r="J11" s="546"/>
      <c r="K11" s="301"/>
    </row>
    <row r="12" spans="1:11" ht="21">
      <c r="A12" s="340"/>
      <c r="B12" s="490"/>
      <c r="C12" s="489"/>
      <c r="D12" s="489"/>
      <c r="E12" s="489"/>
      <c r="F12" s="489"/>
      <c r="G12" s="491"/>
      <c r="H12" s="544"/>
      <c r="I12" s="545"/>
      <c r="J12" s="546"/>
      <c r="K12" s="301"/>
    </row>
    <row r="13" spans="1:11" ht="21">
      <c r="A13" s="340"/>
      <c r="B13" s="490"/>
      <c r="C13" s="489"/>
      <c r="D13" s="489"/>
      <c r="E13" s="489"/>
      <c r="F13" s="489"/>
      <c r="G13" s="491"/>
      <c r="H13" s="544"/>
      <c r="I13" s="545"/>
      <c r="J13" s="546"/>
      <c r="K13" s="301"/>
    </row>
    <row r="14" spans="1:11" ht="21">
      <c r="A14" s="298"/>
      <c r="B14" s="542"/>
      <c r="C14" s="532"/>
      <c r="D14" s="532"/>
      <c r="E14" s="532"/>
      <c r="F14" s="532"/>
      <c r="G14" s="543"/>
      <c r="H14" s="544"/>
      <c r="I14" s="545"/>
      <c r="J14" s="546"/>
      <c r="K14" s="301"/>
    </row>
    <row r="15" spans="1:11" ht="21">
      <c r="A15" s="298"/>
      <c r="B15" s="542"/>
      <c r="C15" s="532"/>
      <c r="D15" s="532"/>
      <c r="E15" s="532"/>
      <c r="F15" s="532"/>
      <c r="G15" s="543"/>
      <c r="H15" s="544"/>
      <c r="I15" s="545"/>
      <c r="J15" s="546"/>
      <c r="K15" s="301"/>
    </row>
    <row r="16" spans="1:11" ht="21">
      <c r="A16" s="298"/>
      <c r="B16" s="542"/>
      <c r="C16" s="532"/>
      <c r="D16" s="532"/>
      <c r="E16" s="532"/>
      <c r="F16" s="532"/>
      <c r="G16" s="543"/>
      <c r="H16" s="544"/>
      <c r="I16" s="545"/>
      <c r="J16" s="546"/>
      <c r="K16" s="301"/>
    </row>
    <row r="17" spans="1:11" ht="21">
      <c r="A17" s="298"/>
      <c r="B17" s="542"/>
      <c r="C17" s="532"/>
      <c r="D17" s="532"/>
      <c r="E17" s="532"/>
      <c r="F17" s="532"/>
      <c r="G17" s="543"/>
      <c r="H17" s="544"/>
      <c r="I17" s="545"/>
      <c r="J17" s="546"/>
      <c r="K17" s="301"/>
    </row>
    <row r="18" spans="1:11" ht="21">
      <c r="A18" s="298"/>
      <c r="B18" s="542"/>
      <c r="C18" s="532"/>
      <c r="D18" s="532"/>
      <c r="E18" s="532"/>
      <c r="F18" s="532"/>
      <c r="G18" s="543"/>
      <c r="H18" s="544"/>
      <c r="I18" s="545"/>
      <c r="J18" s="546"/>
      <c r="K18" s="301"/>
    </row>
    <row r="19" spans="1:11" ht="21.75" thickBot="1">
      <c r="A19" s="341"/>
      <c r="B19" s="547"/>
      <c r="C19" s="548"/>
      <c r="D19" s="548"/>
      <c r="E19" s="548"/>
      <c r="F19" s="548"/>
      <c r="G19" s="549"/>
      <c r="H19" s="550"/>
      <c r="I19" s="551"/>
      <c r="J19" s="552"/>
      <c r="K19" s="342"/>
    </row>
    <row r="20" spans="1:11" ht="22.5" thickBot="1" thickTop="1">
      <c r="A20" s="524" t="s">
        <v>6</v>
      </c>
      <c r="B20" s="516" t="s">
        <v>8</v>
      </c>
      <c r="C20" s="517"/>
      <c r="D20" s="517"/>
      <c r="E20" s="517"/>
      <c r="F20" s="517"/>
      <c r="G20" s="518"/>
      <c r="H20" s="539">
        <f>SUM(H11:H19)</f>
        <v>53000</v>
      </c>
      <c r="I20" s="540"/>
      <c r="J20" s="541"/>
      <c r="K20" s="343" t="s">
        <v>9</v>
      </c>
    </row>
    <row r="21" spans="1:11" ht="22.5" thickBot="1" thickTop="1">
      <c r="A21" s="483"/>
      <c r="B21" s="498" t="str">
        <f>"("&amp;_xlfn.BAHTTEXT(H20)&amp;")"</f>
        <v>(ห้าหมื่นสามพันบาทถ้วน)</v>
      </c>
      <c r="C21" s="499"/>
      <c r="D21" s="499"/>
      <c r="E21" s="499"/>
      <c r="F21" s="499"/>
      <c r="G21" s="499"/>
      <c r="H21" s="499"/>
      <c r="I21" s="499"/>
      <c r="J21" s="499"/>
      <c r="K21" s="344"/>
    </row>
    <row r="22" spans="1:11" ht="21.75" thickTop="1">
      <c r="A22" s="345"/>
      <c r="B22" s="523"/>
      <c r="C22" s="523"/>
      <c r="D22" s="523"/>
      <c r="E22" s="473"/>
      <c r="F22" s="473"/>
      <c r="G22" s="324"/>
      <c r="H22" s="346"/>
      <c r="I22" s="346"/>
      <c r="J22" s="346"/>
      <c r="K22" s="346"/>
    </row>
    <row r="23" spans="1:11" ht="21">
      <c r="A23" s="500" t="s">
        <v>71</v>
      </c>
      <c r="B23" s="500"/>
      <c r="C23" s="500"/>
      <c r="D23" s="500"/>
      <c r="E23" s="480"/>
      <c r="F23" s="480"/>
      <c r="G23" s="480"/>
      <c r="H23" s="480"/>
      <c r="I23" s="347"/>
      <c r="J23" s="347"/>
      <c r="K23" s="325"/>
    </row>
    <row r="24" spans="1:11" ht="21">
      <c r="A24" s="349"/>
      <c r="B24" s="523"/>
      <c r="C24" s="523"/>
      <c r="D24" s="523"/>
      <c r="E24" s="522" t="s">
        <v>119</v>
      </c>
      <c r="F24" s="522"/>
      <c r="G24" s="522"/>
      <c r="H24" s="522"/>
      <c r="I24" s="351"/>
      <c r="J24" s="351"/>
      <c r="K24" s="325"/>
    </row>
    <row r="25" spans="1:11" ht="21">
      <c r="A25" s="500" t="s">
        <v>74</v>
      </c>
      <c r="B25" s="500"/>
      <c r="C25" s="500"/>
      <c r="D25" s="500"/>
      <c r="E25" s="480" t="s">
        <v>72</v>
      </c>
      <c r="F25" s="480"/>
      <c r="G25" s="521" t="s">
        <v>160</v>
      </c>
      <c r="H25" s="521"/>
      <c r="I25" s="521"/>
      <c r="J25" s="521"/>
      <c r="K25" s="521"/>
    </row>
    <row r="26" spans="1:11" ht="21">
      <c r="A26" s="325"/>
      <c r="B26" s="506"/>
      <c r="C26" s="506"/>
      <c r="D26" s="506"/>
      <c r="E26" s="522" t="s">
        <v>73</v>
      </c>
      <c r="F26" s="522"/>
      <c r="G26" s="347"/>
      <c r="H26" s="325"/>
      <c r="I26" s="351"/>
      <c r="J26" s="351"/>
      <c r="K26" s="325"/>
    </row>
    <row r="27" spans="1:11" ht="21">
      <c r="A27" s="500" t="s">
        <v>74</v>
      </c>
      <c r="B27" s="500"/>
      <c r="C27" s="500"/>
      <c r="D27" s="500"/>
      <c r="E27" s="480" t="s">
        <v>72</v>
      </c>
      <c r="F27" s="480"/>
      <c r="G27" s="521" t="s">
        <v>157</v>
      </c>
      <c r="H27" s="521"/>
      <c r="I27" s="521"/>
      <c r="J27" s="521"/>
      <c r="K27" s="521"/>
    </row>
    <row r="28" spans="1:11" ht="21">
      <c r="A28" s="325"/>
      <c r="B28" s="506"/>
      <c r="C28" s="506"/>
      <c r="D28" s="506"/>
      <c r="E28" s="522" t="s">
        <v>161</v>
      </c>
      <c r="F28" s="522"/>
      <c r="G28" s="521" t="s">
        <v>158</v>
      </c>
      <c r="H28" s="521"/>
      <c r="I28" s="521"/>
      <c r="J28" s="521"/>
      <c r="K28" s="521"/>
    </row>
    <row r="29" spans="1:11" ht="21">
      <c r="A29" s="500" t="s">
        <v>76</v>
      </c>
      <c r="B29" s="500"/>
      <c r="C29" s="500"/>
      <c r="D29" s="500"/>
      <c r="E29" s="480" t="s">
        <v>72</v>
      </c>
      <c r="F29" s="480"/>
      <c r="G29" s="521" t="s">
        <v>156</v>
      </c>
      <c r="H29" s="521"/>
      <c r="I29" s="521"/>
      <c r="J29" s="521"/>
      <c r="K29" s="521"/>
    </row>
    <row r="30" spans="1:11" ht="21">
      <c r="A30" s="325"/>
      <c r="B30" s="506"/>
      <c r="C30" s="506"/>
      <c r="D30" s="506"/>
      <c r="E30" s="522" t="s">
        <v>155</v>
      </c>
      <c r="F30" s="522"/>
      <c r="G30" s="521" t="s">
        <v>158</v>
      </c>
      <c r="H30" s="521"/>
      <c r="I30" s="521"/>
      <c r="J30" s="521"/>
      <c r="K30" s="521"/>
    </row>
  </sheetData>
  <sheetProtection/>
  <mergeCells count="69">
    <mergeCell ref="G25:K25"/>
    <mergeCell ref="G28:K28"/>
    <mergeCell ref="G30:K30"/>
    <mergeCell ref="G27:K27"/>
    <mergeCell ref="G29:K29"/>
    <mergeCell ref="B28:D28"/>
    <mergeCell ref="E28:F28"/>
    <mergeCell ref="A29:D29"/>
    <mergeCell ref="E29:F29"/>
    <mergeCell ref="B30:D30"/>
    <mergeCell ref="E30:F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34"/>
  <sheetViews>
    <sheetView showGridLines="0" zoomScaleSheetLayoutView="100" workbookViewId="0" topLeftCell="A55">
      <selection activeCell="N4" sqref="N1:N16384"/>
    </sheetView>
  </sheetViews>
  <sheetFormatPr defaultColWidth="9.140625" defaultRowHeight="12.75"/>
  <cols>
    <col min="1" max="1" width="6.00390625" style="207" customWidth="1"/>
    <col min="2" max="2" width="5.28125" style="207" customWidth="1"/>
    <col min="3" max="3" width="2.28125" style="183" customWidth="1"/>
    <col min="4" max="4" width="6.8515625" style="183" customWidth="1"/>
    <col min="5" max="5" width="36.28125" style="183" customWidth="1"/>
    <col min="6" max="6" width="9.57421875" style="208" customWidth="1"/>
    <col min="7" max="7" width="6.8515625" style="183" customWidth="1"/>
    <col min="8" max="8" width="11.7109375" style="209" customWidth="1"/>
    <col min="9" max="9" width="12.57421875" style="209" customWidth="1"/>
    <col min="10" max="10" width="11.28125" style="210" customWidth="1"/>
    <col min="11" max="11" width="11.7109375" style="209" customWidth="1"/>
    <col min="12" max="12" width="13.00390625" style="209" customWidth="1"/>
    <col min="13" max="13" width="7.7109375" style="183" customWidth="1"/>
    <col min="14" max="16384" width="9.140625" style="183" customWidth="1"/>
  </cols>
  <sheetData>
    <row r="1" spans="1:13" ht="21">
      <c r="A1" s="456" t="s">
        <v>26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266" t="s">
        <v>95</v>
      </c>
      <c r="M1" s="266"/>
    </row>
    <row r="2" spans="1:21" ht="18.75" customHeight="1">
      <c r="A2" s="267" t="s">
        <v>193</v>
      </c>
      <c r="B2" s="267"/>
      <c r="C2" s="268"/>
      <c r="D2" s="268"/>
      <c r="E2" s="268"/>
      <c r="F2" s="214"/>
      <c r="G2" s="215"/>
      <c r="H2" s="216"/>
      <c r="I2" s="269"/>
      <c r="J2" s="268"/>
      <c r="K2" s="268"/>
      <c r="L2" s="268"/>
      <c r="M2" s="268"/>
      <c r="N2" s="215"/>
      <c r="O2" s="215"/>
      <c r="P2" s="215"/>
      <c r="Q2" s="215"/>
      <c r="R2" s="215"/>
      <c r="S2" s="215"/>
      <c r="T2" s="215"/>
      <c r="U2" s="215"/>
    </row>
    <row r="3" spans="1:25" s="272" customFormat="1" ht="18.75" customHeight="1">
      <c r="A3" s="433" t="s">
        <v>0</v>
      </c>
      <c r="B3" s="433"/>
      <c r="C3" s="433"/>
      <c r="D3" s="268"/>
      <c r="E3" s="400"/>
      <c r="F3" s="268"/>
      <c r="G3" s="268"/>
      <c r="H3" s="268"/>
      <c r="I3" s="270" t="s">
        <v>96</v>
      </c>
      <c r="J3" s="271"/>
      <c r="K3" s="271"/>
      <c r="L3" s="271"/>
      <c r="M3" s="271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</row>
    <row r="4" spans="1:25" s="274" customFormat="1" ht="18.75" customHeight="1">
      <c r="A4" s="433" t="s">
        <v>7</v>
      </c>
      <c r="B4" s="433"/>
      <c r="C4" s="433"/>
      <c r="D4" s="457"/>
      <c r="E4" s="457"/>
      <c r="F4" s="457"/>
      <c r="G4" s="457"/>
      <c r="H4" s="457"/>
      <c r="I4" s="420" t="s">
        <v>2</v>
      </c>
      <c r="J4" s="420"/>
      <c r="K4" s="273"/>
      <c r="L4" s="273"/>
      <c r="M4" s="273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</row>
    <row r="5" spans="1:25" ht="6.75" customHeight="1" thickBot="1">
      <c r="A5" s="433"/>
      <c r="B5" s="433"/>
      <c r="C5" s="433"/>
      <c r="D5" s="457"/>
      <c r="E5" s="457"/>
      <c r="F5" s="457"/>
      <c r="G5" s="457"/>
      <c r="H5" s="457"/>
      <c r="I5" s="420"/>
      <c r="J5" s="420"/>
      <c r="K5" s="273"/>
      <c r="L5" s="273"/>
      <c r="M5" s="273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:25" ht="18.75" customHeight="1" thickTop="1">
      <c r="A6" s="434" t="s">
        <v>3</v>
      </c>
      <c r="B6" s="464" t="s">
        <v>4</v>
      </c>
      <c r="C6" s="465"/>
      <c r="D6" s="465"/>
      <c r="E6" s="465"/>
      <c r="F6" s="468" t="s">
        <v>11</v>
      </c>
      <c r="G6" s="451" t="s">
        <v>13</v>
      </c>
      <c r="H6" s="421" t="s">
        <v>19</v>
      </c>
      <c r="I6" s="422"/>
      <c r="J6" s="421" t="s">
        <v>15</v>
      </c>
      <c r="K6" s="422"/>
      <c r="L6" s="449" t="s">
        <v>17</v>
      </c>
      <c r="M6" s="434" t="s">
        <v>5</v>
      </c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</row>
    <row r="7" spans="1:13" ht="18.75" customHeight="1" thickBot="1">
      <c r="A7" s="435"/>
      <c r="B7" s="466"/>
      <c r="C7" s="467"/>
      <c r="D7" s="467"/>
      <c r="E7" s="467"/>
      <c r="F7" s="469"/>
      <c r="G7" s="452"/>
      <c r="H7" s="184" t="s">
        <v>27</v>
      </c>
      <c r="I7" s="184" t="s">
        <v>16</v>
      </c>
      <c r="J7" s="184" t="s">
        <v>27</v>
      </c>
      <c r="K7" s="184" t="s">
        <v>16</v>
      </c>
      <c r="L7" s="450"/>
      <c r="M7" s="435"/>
    </row>
    <row r="8" spans="1:13" ht="18.75" customHeight="1" thickTop="1">
      <c r="A8" s="185"/>
      <c r="B8" s="430"/>
      <c r="C8" s="431"/>
      <c r="D8" s="431"/>
      <c r="E8" s="432"/>
      <c r="F8" s="186"/>
      <c r="G8" s="187"/>
      <c r="H8" s="188"/>
      <c r="I8" s="189"/>
      <c r="J8" s="190"/>
      <c r="K8" s="189"/>
      <c r="L8" s="275"/>
      <c r="M8" s="187"/>
    </row>
    <row r="9" spans="1:13" ht="18.75" customHeight="1">
      <c r="A9" s="191"/>
      <c r="B9" s="458"/>
      <c r="C9" s="459"/>
      <c r="D9" s="459"/>
      <c r="E9" s="460"/>
      <c r="F9" s="192"/>
      <c r="G9" s="193"/>
      <c r="H9" s="189"/>
      <c r="I9" s="189"/>
      <c r="J9" s="189"/>
      <c r="K9" s="189"/>
      <c r="L9" s="275"/>
      <c r="M9" s="193"/>
    </row>
    <row r="10" spans="1:13" ht="18.75" customHeight="1">
      <c r="A10" s="191"/>
      <c r="B10" s="461"/>
      <c r="C10" s="462"/>
      <c r="D10" s="462"/>
      <c r="E10" s="463"/>
      <c r="F10" s="401"/>
      <c r="G10" s="401"/>
      <c r="H10" s="401"/>
      <c r="I10" s="401"/>
      <c r="J10" s="401"/>
      <c r="K10" s="402"/>
      <c r="L10" s="403"/>
      <c r="M10" s="193"/>
    </row>
    <row r="11" spans="1:13" ht="18.75" customHeight="1">
      <c r="A11" s="191"/>
      <c r="B11" s="470"/>
      <c r="C11" s="471"/>
      <c r="D11" s="471"/>
      <c r="E11" s="472"/>
      <c r="F11" s="401"/>
      <c r="G11" s="401"/>
      <c r="H11" s="401"/>
      <c r="I11" s="401"/>
      <c r="J11" s="401"/>
      <c r="K11" s="402"/>
      <c r="L11" s="403"/>
      <c r="M11" s="193"/>
    </row>
    <row r="12" spans="1:13" ht="18.75" customHeight="1">
      <c r="A12" s="191"/>
      <c r="B12" s="439"/>
      <c r="C12" s="440"/>
      <c r="D12" s="440"/>
      <c r="E12" s="441"/>
      <c r="F12" s="401"/>
      <c r="G12" s="401"/>
      <c r="H12" s="401"/>
      <c r="I12" s="401"/>
      <c r="J12" s="401"/>
      <c r="K12" s="402"/>
      <c r="L12" s="403"/>
      <c r="M12" s="193"/>
    </row>
    <row r="13" spans="1:13" ht="18.75" customHeight="1">
      <c r="A13" s="191"/>
      <c r="B13" s="442"/>
      <c r="C13" s="443"/>
      <c r="D13" s="443"/>
      <c r="E13" s="444"/>
      <c r="F13" s="404"/>
      <c r="G13" s="404"/>
      <c r="H13" s="404"/>
      <c r="I13" s="405"/>
      <c r="J13" s="404"/>
      <c r="K13" s="402"/>
      <c r="L13" s="403"/>
      <c r="M13" s="193"/>
    </row>
    <row r="14" spans="1:13" ht="18.75" customHeight="1">
      <c r="A14" s="191"/>
      <c r="B14" s="445"/>
      <c r="C14" s="446"/>
      <c r="D14" s="446"/>
      <c r="E14" s="447"/>
      <c r="F14" s="404"/>
      <c r="G14" s="404"/>
      <c r="H14" s="404"/>
      <c r="I14" s="405"/>
      <c r="J14" s="404"/>
      <c r="K14" s="402"/>
      <c r="L14" s="403"/>
      <c r="M14" s="193"/>
    </row>
    <row r="15" spans="1:13" ht="18.75" customHeight="1">
      <c r="A15" s="191"/>
      <c r="B15" s="445"/>
      <c r="C15" s="446"/>
      <c r="D15" s="446"/>
      <c r="E15" s="447"/>
      <c r="F15" s="404"/>
      <c r="G15" s="404"/>
      <c r="H15" s="404"/>
      <c r="I15" s="405"/>
      <c r="J15" s="404"/>
      <c r="K15" s="402"/>
      <c r="L15" s="403"/>
      <c r="M15" s="193"/>
    </row>
    <row r="16" spans="1:13" s="199" customFormat="1" ht="18.75" customHeight="1">
      <c r="A16" s="194"/>
      <c r="B16" s="409"/>
      <c r="C16" s="410"/>
      <c r="D16" s="410"/>
      <c r="E16" s="411"/>
      <c r="F16" s="404"/>
      <c r="G16" s="404"/>
      <c r="H16" s="404"/>
      <c r="I16" s="405"/>
      <c r="J16" s="404"/>
      <c r="K16" s="402"/>
      <c r="L16" s="403"/>
      <c r="M16" s="196"/>
    </row>
    <row r="17" spans="1:13" ht="18.75" customHeight="1">
      <c r="A17" s="185"/>
      <c r="B17" s="406"/>
      <c r="C17" s="407"/>
      <c r="D17" s="407"/>
      <c r="E17" s="408"/>
      <c r="F17" s="404"/>
      <c r="G17" s="404"/>
      <c r="H17" s="404"/>
      <c r="I17" s="405"/>
      <c r="J17" s="404"/>
      <c r="K17" s="402"/>
      <c r="L17" s="403"/>
      <c r="M17" s="187"/>
    </row>
    <row r="18" spans="1:13" ht="18.75" customHeight="1">
      <c r="A18" s="191"/>
      <c r="B18" s="423"/>
      <c r="C18" s="424"/>
      <c r="D18" s="424"/>
      <c r="E18" s="425"/>
      <c r="F18" s="404"/>
      <c r="G18" s="404"/>
      <c r="H18" s="404"/>
      <c r="I18" s="405"/>
      <c r="J18" s="404"/>
      <c r="K18" s="402"/>
      <c r="L18" s="403"/>
      <c r="M18" s="193"/>
    </row>
    <row r="19" spans="1:13" ht="18.75" customHeight="1">
      <c r="A19" s="200"/>
      <c r="B19" s="423"/>
      <c r="C19" s="424"/>
      <c r="D19" s="424"/>
      <c r="E19" s="425"/>
      <c r="F19" s="404"/>
      <c r="G19" s="404"/>
      <c r="H19" s="404"/>
      <c r="I19" s="405"/>
      <c r="J19" s="404"/>
      <c r="K19" s="402"/>
      <c r="L19" s="403"/>
      <c r="M19" s="187"/>
    </row>
    <row r="20" spans="1:13" s="199" customFormat="1" ht="18.75" customHeight="1">
      <c r="A20" s="194"/>
      <c r="B20" s="423"/>
      <c r="C20" s="424"/>
      <c r="D20" s="424"/>
      <c r="E20" s="425"/>
      <c r="F20" s="195"/>
      <c r="G20" s="196"/>
      <c r="H20" s="197"/>
      <c r="I20" s="189"/>
      <c r="J20" s="198"/>
      <c r="K20" s="189"/>
      <c r="L20" s="275"/>
      <c r="M20" s="196"/>
    </row>
    <row r="21" spans="1:13" s="199" customFormat="1" ht="18.75" customHeight="1">
      <c r="A21" s="194"/>
      <c r="B21" s="412"/>
      <c r="C21" s="413"/>
      <c r="D21" s="413"/>
      <c r="E21" s="414"/>
      <c r="F21" s="195"/>
      <c r="G21" s="196"/>
      <c r="H21" s="197"/>
      <c r="I21" s="189"/>
      <c r="J21" s="198"/>
      <c r="K21" s="189"/>
      <c r="L21" s="275"/>
      <c r="M21" s="196"/>
    </row>
    <row r="22" spans="1:13" ht="18.75" customHeight="1">
      <c r="A22" s="191"/>
      <c r="B22" s="453"/>
      <c r="C22" s="454"/>
      <c r="D22" s="454"/>
      <c r="E22" s="455"/>
      <c r="F22" s="192"/>
      <c r="G22" s="193"/>
      <c r="H22" s="189"/>
      <c r="I22" s="189"/>
      <c r="J22" s="189"/>
      <c r="K22" s="189"/>
      <c r="L22" s="275"/>
      <c r="M22" s="193"/>
    </row>
    <row r="23" spans="1:13" ht="18.75" customHeight="1" thickBot="1">
      <c r="A23" s="201"/>
      <c r="B23" s="436"/>
      <c r="C23" s="437"/>
      <c r="D23" s="437"/>
      <c r="E23" s="438"/>
      <c r="F23" s="202"/>
      <c r="G23" s="203"/>
      <c r="H23" s="204"/>
      <c r="I23" s="189"/>
      <c r="J23" s="204"/>
      <c r="K23" s="189"/>
      <c r="L23" s="275"/>
      <c r="M23" s="203"/>
    </row>
    <row r="24" spans="1:13" ht="18.75" customHeight="1" thickBot="1" thickTop="1">
      <c r="A24" s="426" t="s">
        <v>14</v>
      </c>
      <c r="B24" s="427"/>
      <c r="C24" s="427"/>
      <c r="D24" s="427"/>
      <c r="E24" s="427"/>
      <c r="F24" s="427"/>
      <c r="G24" s="427"/>
      <c r="H24" s="428"/>
      <c r="I24" s="205">
        <f>SUM(I8:I23)</f>
        <v>0</v>
      </c>
      <c r="J24" s="205"/>
      <c r="K24" s="205">
        <f>SUM(K8:K23)</f>
        <v>0</v>
      </c>
      <c r="L24" s="205">
        <f>SUM(L8:L23)</f>
        <v>0</v>
      </c>
      <c r="M24" s="206"/>
    </row>
    <row r="25" spans="1:13" ht="18.75" customHeight="1" thickTop="1">
      <c r="A25" s="269"/>
      <c r="B25" s="269"/>
      <c r="C25" s="269"/>
      <c r="E25" s="269"/>
      <c r="F25" s="276"/>
      <c r="G25" s="276"/>
      <c r="H25" s="276"/>
      <c r="I25" s="277"/>
      <c r="J25" s="277"/>
      <c r="K25" s="277"/>
      <c r="L25" s="277"/>
      <c r="M25" s="276"/>
    </row>
    <row r="26" spans="1:13" ht="18.75" customHeight="1">
      <c r="A26" s="269"/>
      <c r="B26" s="369"/>
      <c r="C26" s="369"/>
      <c r="E26" s="429" t="s">
        <v>97</v>
      </c>
      <c r="F26" s="429"/>
      <c r="G26" s="429"/>
      <c r="H26" s="429"/>
      <c r="I26" s="429" t="s">
        <v>98</v>
      </c>
      <c r="J26" s="429"/>
      <c r="K26" s="429"/>
      <c r="L26" s="429"/>
      <c r="M26" s="276"/>
    </row>
    <row r="27" spans="1:13" ht="18.75" customHeight="1">
      <c r="A27" s="269"/>
      <c r="B27" s="369"/>
      <c r="C27" s="369"/>
      <c r="E27" s="429" t="s">
        <v>220</v>
      </c>
      <c r="F27" s="429"/>
      <c r="G27" s="429"/>
      <c r="H27" s="429"/>
      <c r="I27" s="429" t="s">
        <v>220</v>
      </c>
      <c r="J27" s="429"/>
      <c r="K27" s="429"/>
      <c r="L27" s="429"/>
      <c r="M27" s="276"/>
    </row>
    <row r="28" spans="1:13" s="215" customFormat="1" ht="18.75" customHeight="1">
      <c r="A28" s="276"/>
      <c r="B28" s="448"/>
      <c r="C28" s="448"/>
      <c r="D28" s="448"/>
      <c r="E28" s="448"/>
      <c r="F28" s="371"/>
      <c r="G28" s="370"/>
      <c r="H28" s="217"/>
      <c r="I28" s="429" t="s">
        <v>221</v>
      </c>
      <c r="J28" s="429"/>
      <c r="K28" s="429"/>
      <c r="L28" s="429"/>
      <c r="M28" s="276"/>
    </row>
    <row r="30" spans="1:10" ht="18.75">
      <c r="A30" s="211"/>
      <c r="B30" s="212"/>
      <c r="C30" s="212"/>
      <c r="D30" s="213"/>
      <c r="E30" s="212"/>
      <c r="F30" s="214"/>
      <c r="G30" s="215"/>
      <c r="H30" s="216"/>
      <c r="I30" s="216"/>
      <c r="J30" s="217"/>
    </row>
    <row r="31" spans="1:10" ht="18.75">
      <c r="A31" s="211"/>
      <c r="B31" s="218"/>
      <c r="C31" s="219"/>
      <c r="D31" s="213"/>
      <c r="E31" s="218"/>
      <c r="F31" s="214"/>
      <c r="G31" s="215"/>
      <c r="H31" s="216"/>
      <c r="I31" s="216"/>
      <c r="J31" s="217"/>
    </row>
    <row r="32" spans="1:10" ht="18.75">
      <c r="A32" s="211"/>
      <c r="B32" s="220"/>
      <c r="C32" s="221"/>
      <c r="D32" s="213"/>
      <c r="E32" s="221"/>
      <c r="F32" s="214"/>
      <c r="G32" s="215"/>
      <c r="H32" s="216"/>
      <c r="I32" s="216"/>
      <c r="J32" s="217"/>
    </row>
    <row r="33" spans="1:10" ht="18.75">
      <c r="A33" s="211"/>
      <c r="B33" s="211"/>
      <c r="C33" s="215"/>
      <c r="D33" s="215"/>
      <c r="E33" s="215"/>
      <c r="F33" s="214"/>
      <c r="G33" s="215"/>
      <c r="H33" s="216"/>
      <c r="I33" s="216"/>
      <c r="J33" s="217"/>
    </row>
    <row r="34" spans="1:10" ht="18.75">
      <c r="A34" s="211"/>
      <c r="B34" s="211"/>
      <c r="C34" s="215"/>
      <c r="D34" s="215"/>
      <c r="E34" s="215"/>
      <c r="F34" s="214"/>
      <c r="G34" s="215"/>
      <c r="H34" s="216"/>
      <c r="I34" s="216"/>
      <c r="J34" s="217"/>
    </row>
  </sheetData>
  <sheetProtection/>
  <protectedRanges>
    <protectedRange sqref="E2" name="Range1"/>
  </protectedRanges>
  <mergeCells count="36">
    <mergeCell ref="I27:L27"/>
    <mergeCell ref="I28:L28"/>
    <mergeCell ref="A1:K1"/>
    <mergeCell ref="D4:H4"/>
    <mergeCell ref="D5:H5"/>
    <mergeCell ref="B9:E9"/>
    <mergeCell ref="B10:E10"/>
    <mergeCell ref="B6:E7"/>
    <mergeCell ref="F6:F7"/>
    <mergeCell ref="B11:E11"/>
    <mergeCell ref="M6:M7"/>
    <mergeCell ref="I5:J5"/>
    <mergeCell ref="B14:E14"/>
    <mergeCell ref="B18:E18"/>
    <mergeCell ref="B28:E28"/>
    <mergeCell ref="E26:H26"/>
    <mergeCell ref="E27:H27"/>
    <mergeCell ref="L6:L7"/>
    <mergeCell ref="G6:G7"/>
    <mergeCell ref="B22:E22"/>
    <mergeCell ref="B12:E12"/>
    <mergeCell ref="A3:C3"/>
    <mergeCell ref="A4:C4"/>
    <mergeCell ref="B13:E13"/>
    <mergeCell ref="B15:E15"/>
    <mergeCell ref="B19:E19"/>
    <mergeCell ref="I4:J4"/>
    <mergeCell ref="J6:K6"/>
    <mergeCell ref="B20:E20"/>
    <mergeCell ref="A24:H24"/>
    <mergeCell ref="I26:L26"/>
    <mergeCell ref="H6:I6"/>
    <mergeCell ref="B8:E8"/>
    <mergeCell ref="A5:C5"/>
    <mergeCell ref="A6:A7"/>
    <mergeCell ref="B23:E23"/>
  </mergeCells>
  <printOptions horizontalCentered="1"/>
  <pageMargins left="0.3937007874015748" right="0.3937007874015748" top="0.5905511811023623" bottom="0.3937007874015748" header="0.1968503937007874" footer="0.1968503937007874"/>
  <pageSetup horizontalDpi="300" verticalDpi="300" orientation="landscape" paperSize="9" r:id="rId1"/>
  <headerFooter alignWithMargins="0">
    <oddFooter>&amp;R&amp;"TH SarabunPSK,ธรรมดา"&amp;14 แผ่นที่ 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FF"/>
  </sheetPr>
  <dimension ref="A1:M16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363" customWidth="1"/>
    <col min="2" max="2" width="4.28125" style="363" customWidth="1"/>
    <col min="3" max="3" width="3.28125" style="363" customWidth="1"/>
    <col min="4" max="4" width="9.140625" style="363" customWidth="1"/>
    <col min="5" max="5" width="15.421875" style="363" customWidth="1"/>
    <col min="6" max="7" width="9.140625" style="363" customWidth="1"/>
    <col min="8" max="8" width="13.140625" style="363" customWidth="1"/>
    <col min="9" max="9" width="10.8515625" style="363" customWidth="1"/>
    <col min="10" max="10" width="12.421875" style="363" customWidth="1"/>
    <col min="11" max="11" width="13.00390625" style="363" customWidth="1"/>
    <col min="12" max="12" width="14.7109375" style="363" customWidth="1"/>
    <col min="13" max="16384" width="9.140625" style="363" customWidth="1"/>
  </cols>
  <sheetData>
    <row r="1" spans="1:13" ht="21">
      <c r="A1" s="566" t="s">
        <v>26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352" t="s">
        <v>95</v>
      </c>
      <c r="M1" s="352"/>
    </row>
    <row r="2" spans="1:13" ht="21">
      <c r="A2" s="131" t="s">
        <v>80</v>
      </c>
      <c r="B2" s="131"/>
      <c r="C2" s="126"/>
      <c r="D2" s="126"/>
      <c r="E2" s="126" t="s">
        <v>136</v>
      </c>
      <c r="F2" s="122"/>
      <c r="G2" s="123"/>
      <c r="H2" s="124"/>
      <c r="I2" s="127"/>
      <c r="J2" s="126"/>
      <c r="K2" s="126"/>
      <c r="L2" s="126"/>
      <c r="M2" s="126"/>
    </row>
    <row r="3" spans="1:13" ht="18.75">
      <c r="A3" s="569" t="s">
        <v>0</v>
      </c>
      <c r="B3" s="569"/>
      <c r="C3" s="569"/>
      <c r="D3" s="126" t="s">
        <v>137</v>
      </c>
      <c r="E3" s="126"/>
      <c r="F3" s="126"/>
      <c r="G3" s="126"/>
      <c r="H3" s="126"/>
      <c r="I3" s="128" t="s">
        <v>96</v>
      </c>
      <c r="J3" s="129" t="s">
        <v>158</v>
      </c>
      <c r="K3" s="129"/>
      <c r="L3" s="129"/>
      <c r="M3" s="129"/>
    </row>
    <row r="4" spans="1:13" ht="19.5" thickBot="1">
      <c r="A4" s="569" t="s">
        <v>7</v>
      </c>
      <c r="B4" s="569"/>
      <c r="C4" s="569"/>
      <c r="D4" s="588" t="s">
        <v>138</v>
      </c>
      <c r="E4" s="588"/>
      <c r="F4" s="588"/>
      <c r="G4" s="588"/>
      <c r="H4" s="588"/>
      <c r="I4" s="589" t="s">
        <v>2</v>
      </c>
      <c r="J4" s="589"/>
      <c r="K4" s="130" t="s">
        <v>139</v>
      </c>
      <c r="L4" s="130"/>
      <c r="M4" s="130"/>
    </row>
    <row r="5" spans="1:13" ht="19.5" thickTop="1">
      <c r="A5" s="580" t="s">
        <v>3</v>
      </c>
      <c r="B5" s="572" t="s">
        <v>4</v>
      </c>
      <c r="C5" s="573"/>
      <c r="D5" s="573"/>
      <c r="E5" s="573"/>
      <c r="F5" s="576" t="s">
        <v>11</v>
      </c>
      <c r="G5" s="578" t="s">
        <v>13</v>
      </c>
      <c r="H5" s="567" t="s">
        <v>19</v>
      </c>
      <c r="I5" s="568"/>
      <c r="J5" s="567" t="s">
        <v>15</v>
      </c>
      <c r="K5" s="568"/>
      <c r="L5" s="570" t="s">
        <v>17</v>
      </c>
      <c r="M5" s="580" t="s">
        <v>5</v>
      </c>
    </row>
    <row r="6" spans="1:13" ht="19.5" thickBot="1">
      <c r="A6" s="581"/>
      <c r="B6" s="574"/>
      <c r="C6" s="575"/>
      <c r="D6" s="575"/>
      <c r="E6" s="575"/>
      <c r="F6" s="577"/>
      <c r="G6" s="579"/>
      <c r="H6" s="95" t="s">
        <v>27</v>
      </c>
      <c r="I6" s="95" t="s">
        <v>16</v>
      </c>
      <c r="J6" s="95" t="s">
        <v>27</v>
      </c>
      <c r="K6" s="95" t="s">
        <v>16</v>
      </c>
      <c r="L6" s="571"/>
      <c r="M6" s="581"/>
    </row>
    <row r="7" spans="1:13" ht="19.5" thickTop="1">
      <c r="A7" s="96"/>
      <c r="B7" s="596"/>
      <c r="C7" s="597"/>
      <c r="D7" s="597"/>
      <c r="E7" s="598"/>
      <c r="F7" s="97">
        <v>11</v>
      </c>
      <c r="G7" s="98"/>
      <c r="H7" s="99">
        <v>12</v>
      </c>
      <c r="I7" s="100">
        <f aca="true" t="shared" si="0" ref="I7:I17">SUM(H7)*$F7</f>
        <v>132</v>
      </c>
      <c r="J7" s="101">
        <v>13</v>
      </c>
      <c r="K7" s="100">
        <f>SUM(J7)*$F7</f>
        <v>143</v>
      </c>
      <c r="L7" s="102">
        <f>SUM(,I7,K7)</f>
        <v>275</v>
      </c>
      <c r="M7" s="98"/>
    </row>
    <row r="8" spans="1:13" ht="18.75">
      <c r="A8" s="96"/>
      <c r="B8" s="610"/>
      <c r="C8" s="611"/>
      <c r="D8" s="611"/>
      <c r="E8" s="612"/>
      <c r="F8" s="97">
        <v>14</v>
      </c>
      <c r="G8" s="98"/>
      <c r="H8" s="99">
        <v>15</v>
      </c>
      <c r="I8" s="100">
        <f t="shared" si="0"/>
        <v>210</v>
      </c>
      <c r="J8" s="101">
        <v>16</v>
      </c>
      <c r="K8" s="100">
        <f aca="true" t="shared" si="1" ref="K8:K17">SUM(J8)*$F8</f>
        <v>224</v>
      </c>
      <c r="L8" s="102">
        <f aca="true" t="shared" si="2" ref="L8:L17">SUM(,I8,K8)</f>
        <v>434</v>
      </c>
      <c r="M8" s="98"/>
    </row>
    <row r="9" spans="1:13" ht="18.75">
      <c r="A9" s="106"/>
      <c r="B9" s="613"/>
      <c r="C9" s="614"/>
      <c r="D9" s="614"/>
      <c r="E9" s="615"/>
      <c r="F9" s="107"/>
      <c r="G9" s="108"/>
      <c r="H9" s="109"/>
      <c r="I9" s="100">
        <f t="shared" si="0"/>
        <v>0</v>
      </c>
      <c r="J9" s="109"/>
      <c r="K9" s="100">
        <f t="shared" si="1"/>
        <v>0</v>
      </c>
      <c r="L9" s="102">
        <f t="shared" si="2"/>
        <v>0</v>
      </c>
      <c r="M9" s="108"/>
    </row>
    <row r="10" spans="1:13" ht="18.75">
      <c r="A10" s="106"/>
      <c r="B10" s="613"/>
      <c r="C10" s="614"/>
      <c r="D10" s="614"/>
      <c r="E10" s="615"/>
      <c r="F10" s="107"/>
      <c r="G10" s="108"/>
      <c r="H10" s="109"/>
      <c r="I10" s="100">
        <f t="shared" si="0"/>
        <v>0</v>
      </c>
      <c r="J10" s="109"/>
      <c r="K10" s="100">
        <f t="shared" si="1"/>
        <v>0</v>
      </c>
      <c r="L10" s="102">
        <f t="shared" si="2"/>
        <v>0</v>
      </c>
      <c r="M10" s="108"/>
    </row>
    <row r="11" spans="1:13" ht="18.75">
      <c r="A11" s="106"/>
      <c r="B11" s="613"/>
      <c r="C11" s="614"/>
      <c r="D11" s="614"/>
      <c r="E11" s="615"/>
      <c r="F11" s="107"/>
      <c r="G11" s="108"/>
      <c r="H11" s="109"/>
      <c r="I11" s="100">
        <f t="shared" si="0"/>
        <v>0</v>
      </c>
      <c r="J11" s="109"/>
      <c r="K11" s="100">
        <f t="shared" si="1"/>
        <v>0</v>
      </c>
      <c r="L11" s="102">
        <f t="shared" si="2"/>
        <v>0</v>
      </c>
      <c r="M11" s="108"/>
    </row>
    <row r="12" spans="1:13" ht="18.75">
      <c r="A12" s="106"/>
      <c r="B12" s="613"/>
      <c r="C12" s="614"/>
      <c r="D12" s="614"/>
      <c r="E12" s="615"/>
      <c r="F12" s="107"/>
      <c r="G12" s="108"/>
      <c r="H12" s="109"/>
      <c r="I12" s="100">
        <f t="shared" si="0"/>
        <v>0</v>
      </c>
      <c r="J12" s="109"/>
      <c r="K12" s="100">
        <f t="shared" si="1"/>
        <v>0</v>
      </c>
      <c r="L12" s="102">
        <f t="shared" si="2"/>
        <v>0</v>
      </c>
      <c r="M12" s="108"/>
    </row>
    <row r="13" spans="1:13" ht="18.75">
      <c r="A13" s="106"/>
      <c r="B13" s="613"/>
      <c r="C13" s="614"/>
      <c r="D13" s="614"/>
      <c r="E13" s="615"/>
      <c r="F13" s="107"/>
      <c r="G13" s="108"/>
      <c r="H13" s="109"/>
      <c r="I13" s="100">
        <f t="shared" si="0"/>
        <v>0</v>
      </c>
      <c r="J13" s="109"/>
      <c r="K13" s="100">
        <f t="shared" si="1"/>
        <v>0</v>
      </c>
      <c r="L13" s="102">
        <f t="shared" si="2"/>
        <v>0</v>
      </c>
      <c r="M13" s="108"/>
    </row>
    <row r="14" spans="1:13" ht="18.75">
      <c r="A14" s="106"/>
      <c r="B14" s="613"/>
      <c r="C14" s="614"/>
      <c r="D14" s="614"/>
      <c r="E14" s="615"/>
      <c r="F14" s="107"/>
      <c r="G14" s="108"/>
      <c r="H14" s="109"/>
      <c r="I14" s="100">
        <f t="shared" si="0"/>
        <v>0</v>
      </c>
      <c r="J14" s="109"/>
      <c r="K14" s="100">
        <f t="shared" si="1"/>
        <v>0</v>
      </c>
      <c r="L14" s="102">
        <f t="shared" si="2"/>
        <v>0</v>
      </c>
      <c r="M14" s="108"/>
    </row>
    <row r="15" spans="1:13" ht="18.75">
      <c r="A15" s="106"/>
      <c r="B15" s="613"/>
      <c r="C15" s="614"/>
      <c r="D15" s="614"/>
      <c r="E15" s="615"/>
      <c r="F15" s="107"/>
      <c r="G15" s="108"/>
      <c r="H15" s="109"/>
      <c r="I15" s="100">
        <f t="shared" si="0"/>
        <v>0</v>
      </c>
      <c r="J15" s="109"/>
      <c r="K15" s="100">
        <f t="shared" si="1"/>
        <v>0</v>
      </c>
      <c r="L15" s="102">
        <f t="shared" si="2"/>
        <v>0</v>
      </c>
      <c r="M15" s="108"/>
    </row>
    <row r="16" spans="1:13" ht="18.75">
      <c r="A16" s="106"/>
      <c r="B16" s="613"/>
      <c r="C16" s="614"/>
      <c r="D16" s="614"/>
      <c r="E16" s="615"/>
      <c r="F16" s="107"/>
      <c r="G16" s="108"/>
      <c r="H16" s="109"/>
      <c r="I16" s="100">
        <f t="shared" si="0"/>
        <v>0</v>
      </c>
      <c r="J16" s="109"/>
      <c r="K16" s="100">
        <f t="shared" si="1"/>
        <v>0</v>
      </c>
      <c r="L16" s="102">
        <f t="shared" si="2"/>
        <v>0</v>
      </c>
      <c r="M16" s="108"/>
    </row>
    <row r="17" spans="1:13" ht="19.5" thickBot="1">
      <c r="A17" s="115"/>
      <c r="B17" s="616"/>
      <c r="C17" s="617"/>
      <c r="D17" s="617"/>
      <c r="E17" s="618"/>
      <c r="F17" s="116"/>
      <c r="G17" s="117"/>
      <c r="H17" s="118"/>
      <c r="I17" s="100">
        <f t="shared" si="0"/>
        <v>0</v>
      </c>
      <c r="J17" s="118"/>
      <c r="K17" s="100">
        <f t="shared" si="1"/>
        <v>0</v>
      </c>
      <c r="L17" s="102">
        <f t="shared" si="2"/>
        <v>0</v>
      </c>
      <c r="M17" s="117"/>
    </row>
    <row r="18" spans="1:13" ht="20.25" thickBot="1" thickTop="1">
      <c r="A18" s="585" t="s">
        <v>14</v>
      </c>
      <c r="B18" s="586"/>
      <c r="C18" s="586"/>
      <c r="D18" s="586"/>
      <c r="E18" s="586"/>
      <c r="F18" s="586"/>
      <c r="G18" s="586"/>
      <c r="H18" s="587"/>
      <c r="I18" s="119">
        <f>SUM(I7:I17)</f>
        <v>342</v>
      </c>
      <c r="J18" s="119"/>
      <c r="K18" s="119">
        <f>SUM(K7:K17)</f>
        <v>367</v>
      </c>
      <c r="L18" s="119">
        <f>SUM(L7:L17)</f>
        <v>709</v>
      </c>
      <c r="M18" s="120"/>
    </row>
    <row r="19" spans="1:13" ht="21.75" thickTop="1">
      <c r="A19" s="127"/>
      <c r="B19" s="127"/>
      <c r="C19" s="127"/>
      <c r="D19" s="94"/>
      <c r="E19" s="127"/>
      <c r="F19" s="356"/>
      <c r="G19" s="356"/>
      <c r="H19" s="356"/>
      <c r="I19" s="357"/>
      <c r="J19" s="357"/>
      <c r="K19" s="357"/>
      <c r="L19" s="357"/>
      <c r="M19" s="356"/>
    </row>
    <row r="20" spans="1:13" ht="21">
      <c r="A20" s="127"/>
      <c r="B20" s="127"/>
      <c r="C20" s="127"/>
      <c r="D20" s="94"/>
      <c r="E20" s="565" t="s">
        <v>110</v>
      </c>
      <c r="F20" s="624"/>
      <c r="G20" s="624"/>
      <c r="H20" s="624"/>
      <c r="I20" s="565" t="s">
        <v>98</v>
      </c>
      <c r="J20" s="565"/>
      <c r="K20" s="565"/>
      <c r="L20" s="565"/>
      <c r="M20" s="356"/>
    </row>
    <row r="21" spans="1:13" ht="21">
      <c r="A21" s="127"/>
      <c r="B21" s="127"/>
      <c r="C21" s="127"/>
      <c r="D21" s="94"/>
      <c r="E21" s="624" t="s">
        <v>99</v>
      </c>
      <c r="F21" s="624"/>
      <c r="G21" s="624"/>
      <c r="H21" s="624"/>
      <c r="I21" s="624" t="s">
        <v>99</v>
      </c>
      <c r="J21" s="624"/>
      <c r="K21" s="624"/>
      <c r="L21" s="624"/>
      <c r="M21" s="356"/>
    </row>
    <row r="22" spans="1:13" ht="21">
      <c r="A22" s="127"/>
      <c r="B22" s="127"/>
      <c r="C22" s="127"/>
      <c r="D22" s="94"/>
      <c r="E22" s="121"/>
      <c r="F22" s="121"/>
      <c r="G22" s="121"/>
      <c r="H22" s="121"/>
      <c r="I22" s="624" t="s">
        <v>100</v>
      </c>
      <c r="J22" s="624"/>
      <c r="K22" s="624"/>
      <c r="L22" s="624"/>
      <c r="M22" s="356"/>
    </row>
    <row r="23" spans="1:13" ht="21">
      <c r="A23" s="127"/>
      <c r="B23" s="127"/>
      <c r="C23" s="127"/>
      <c r="D23" s="94"/>
      <c r="E23" s="121"/>
      <c r="F23" s="121"/>
      <c r="G23" s="121"/>
      <c r="H23" s="121"/>
      <c r="I23" s="121"/>
      <c r="J23" s="121"/>
      <c r="K23" s="121"/>
      <c r="L23" s="121"/>
      <c r="M23" s="356"/>
    </row>
    <row r="24" spans="1:13" ht="21">
      <c r="A24" s="127"/>
      <c r="B24" s="127"/>
      <c r="C24" s="127"/>
      <c r="D24" s="94"/>
      <c r="E24" s="121"/>
      <c r="F24" s="121"/>
      <c r="G24" s="121"/>
      <c r="H24" s="121"/>
      <c r="I24" s="121"/>
      <c r="J24" s="121"/>
      <c r="K24" s="121"/>
      <c r="L24" s="121"/>
      <c r="M24" s="356"/>
    </row>
    <row r="25" spans="1:13" ht="21">
      <c r="A25" s="566" t="s">
        <v>26</v>
      </c>
      <c r="B25" s="566"/>
      <c r="C25" s="566"/>
      <c r="D25" s="566"/>
      <c r="E25" s="566"/>
      <c r="F25" s="566"/>
      <c r="G25" s="566"/>
      <c r="H25" s="566"/>
      <c r="I25" s="566"/>
      <c r="J25" s="566"/>
      <c r="K25" s="566"/>
      <c r="L25" s="352" t="s">
        <v>95</v>
      </c>
      <c r="M25" s="352"/>
    </row>
    <row r="26" spans="1:13" ht="21">
      <c r="A26" s="131" t="s">
        <v>80</v>
      </c>
      <c r="B26" s="131"/>
      <c r="C26" s="126"/>
      <c r="D26" s="126"/>
      <c r="E26" s="126" t="str">
        <f>+E2</f>
        <v>อาคาร สปช.105/29</v>
      </c>
      <c r="F26" s="122"/>
      <c r="G26" s="123"/>
      <c r="H26" s="124"/>
      <c r="I26" s="127"/>
      <c r="J26" s="126"/>
      <c r="K26" s="126"/>
      <c r="L26" s="126"/>
      <c r="M26" s="126"/>
    </row>
    <row r="27" spans="1:13" ht="19.5" thickBot="1">
      <c r="A27" s="569" t="s">
        <v>0</v>
      </c>
      <c r="B27" s="569"/>
      <c r="C27" s="569"/>
      <c r="D27" s="126" t="str">
        <f>+D3</f>
        <v>โรงเรียน บ้านสามเรือน</v>
      </c>
      <c r="E27" s="126"/>
      <c r="F27" s="126"/>
      <c r="G27" s="126"/>
      <c r="H27" s="126"/>
      <c r="I27" s="128" t="s">
        <v>96</v>
      </c>
      <c r="J27" s="129" t="str">
        <f>+J3</f>
        <v>สพป.ขอนแก่น เขต 1</v>
      </c>
      <c r="K27" s="129"/>
      <c r="L27" s="129"/>
      <c r="M27" s="129"/>
    </row>
    <row r="28" spans="1:13" ht="19.5" thickTop="1">
      <c r="A28" s="580" t="s">
        <v>3</v>
      </c>
      <c r="B28" s="572" t="s">
        <v>4</v>
      </c>
      <c r="C28" s="573"/>
      <c r="D28" s="573"/>
      <c r="E28" s="573"/>
      <c r="F28" s="576" t="s">
        <v>11</v>
      </c>
      <c r="G28" s="578" t="s">
        <v>13</v>
      </c>
      <c r="H28" s="567" t="s">
        <v>19</v>
      </c>
      <c r="I28" s="568"/>
      <c r="J28" s="567" t="s">
        <v>15</v>
      </c>
      <c r="K28" s="568"/>
      <c r="L28" s="570" t="s">
        <v>17</v>
      </c>
      <c r="M28" s="580" t="s">
        <v>5</v>
      </c>
    </row>
    <row r="29" spans="1:13" ht="19.5" thickBot="1">
      <c r="A29" s="581"/>
      <c r="B29" s="574"/>
      <c r="C29" s="575"/>
      <c r="D29" s="575"/>
      <c r="E29" s="575"/>
      <c r="F29" s="577"/>
      <c r="G29" s="579"/>
      <c r="H29" s="95" t="s">
        <v>27</v>
      </c>
      <c r="I29" s="95" t="s">
        <v>16</v>
      </c>
      <c r="J29" s="95" t="s">
        <v>27</v>
      </c>
      <c r="K29" s="95" t="s">
        <v>16</v>
      </c>
      <c r="L29" s="571"/>
      <c r="M29" s="581"/>
    </row>
    <row r="30" spans="1:13" ht="19.5" thickTop="1">
      <c r="A30" s="96"/>
      <c r="B30" s="596"/>
      <c r="C30" s="597"/>
      <c r="D30" s="597"/>
      <c r="E30" s="598"/>
      <c r="F30" s="97">
        <v>17</v>
      </c>
      <c r="G30" s="98"/>
      <c r="H30" s="99">
        <v>18</v>
      </c>
      <c r="I30" s="100">
        <f aca="true" t="shared" si="3" ref="I30:I40">SUM(H30)*$F30</f>
        <v>306</v>
      </c>
      <c r="J30" s="101">
        <v>19</v>
      </c>
      <c r="K30" s="100">
        <f aca="true" t="shared" si="4" ref="K30:K37">SUM(J30)*$F30</f>
        <v>323</v>
      </c>
      <c r="L30" s="102">
        <f aca="true" t="shared" si="5" ref="L30:L40">SUM(,I30,K30)</f>
        <v>629</v>
      </c>
      <c r="M30" s="98"/>
    </row>
    <row r="31" spans="1:13" ht="18.75">
      <c r="A31" s="132"/>
      <c r="B31" s="458"/>
      <c r="C31" s="459"/>
      <c r="D31" s="459"/>
      <c r="E31" s="460"/>
      <c r="F31" s="107">
        <v>20</v>
      </c>
      <c r="G31" s="108"/>
      <c r="H31" s="109">
        <v>222</v>
      </c>
      <c r="I31" s="100">
        <f t="shared" si="3"/>
        <v>4440</v>
      </c>
      <c r="J31" s="133">
        <v>221</v>
      </c>
      <c r="K31" s="100">
        <f t="shared" si="4"/>
        <v>4420</v>
      </c>
      <c r="L31" s="102">
        <f t="shared" si="5"/>
        <v>8860</v>
      </c>
      <c r="M31" s="108"/>
    </row>
    <row r="32" spans="1:13" ht="18.75">
      <c r="A32" s="134"/>
      <c r="B32" s="458"/>
      <c r="C32" s="459"/>
      <c r="D32" s="459"/>
      <c r="E32" s="460"/>
      <c r="F32" s="135"/>
      <c r="G32" s="136"/>
      <c r="H32" s="102"/>
      <c r="I32" s="100">
        <f t="shared" si="3"/>
        <v>0</v>
      </c>
      <c r="J32" s="137"/>
      <c r="K32" s="100">
        <f t="shared" si="4"/>
        <v>0</v>
      </c>
      <c r="L32" s="102">
        <f t="shared" si="5"/>
        <v>0</v>
      </c>
      <c r="M32" s="138"/>
    </row>
    <row r="33" spans="1:13" ht="18.75">
      <c r="A33" s="132"/>
      <c r="B33" s="599"/>
      <c r="C33" s="600"/>
      <c r="D33" s="600"/>
      <c r="E33" s="601"/>
      <c r="F33" s="135"/>
      <c r="G33" s="136"/>
      <c r="H33" s="102"/>
      <c r="I33" s="139">
        <f t="shared" si="3"/>
        <v>0</v>
      </c>
      <c r="J33" s="137"/>
      <c r="K33" s="139">
        <f t="shared" si="4"/>
        <v>0</v>
      </c>
      <c r="L33" s="140">
        <f t="shared" si="5"/>
        <v>0</v>
      </c>
      <c r="M33" s="138"/>
    </row>
    <row r="34" spans="1:13" ht="18.75">
      <c r="A34" s="141"/>
      <c r="B34" s="142"/>
      <c r="C34" s="143"/>
      <c r="D34" s="462"/>
      <c r="E34" s="463"/>
      <c r="F34" s="135"/>
      <c r="G34" s="136"/>
      <c r="H34" s="102"/>
      <c r="I34" s="100">
        <f t="shared" si="3"/>
        <v>0</v>
      </c>
      <c r="J34" s="146"/>
      <c r="K34" s="100">
        <f t="shared" si="4"/>
        <v>0</v>
      </c>
      <c r="L34" s="102">
        <f t="shared" si="5"/>
        <v>0</v>
      </c>
      <c r="M34" s="147"/>
    </row>
    <row r="35" spans="1:13" ht="18.75">
      <c r="A35" s="141"/>
      <c r="B35" s="142"/>
      <c r="C35" s="143"/>
      <c r="D35" s="462"/>
      <c r="E35" s="463"/>
      <c r="F35" s="148"/>
      <c r="G35" s="136"/>
      <c r="H35" s="102"/>
      <c r="I35" s="139">
        <f t="shared" si="3"/>
        <v>0</v>
      </c>
      <c r="J35" s="146"/>
      <c r="K35" s="100">
        <f t="shared" si="4"/>
        <v>0</v>
      </c>
      <c r="L35" s="140">
        <f t="shared" si="5"/>
        <v>0</v>
      </c>
      <c r="M35" s="147"/>
    </row>
    <row r="36" spans="1:13" ht="18.75">
      <c r="A36" s="141"/>
      <c r="B36" s="142"/>
      <c r="C36" s="143"/>
      <c r="D36" s="462"/>
      <c r="E36" s="463"/>
      <c r="F36" s="148"/>
      <c r="G36" s="136"/>
      <c r="H36" s="102"/>
      <c r="I36" s="100">
        <f t="shared" si="3"/>
        <v>0</v>
      </c>
      <c r="J36" s="146"/>
      <c r="K36" s="100">
        <f t="shared" si="4"/>
        <v>0</v>
      </c>
      <c r="L36" s="102">
        <f t="shared" si="5"/>
        <v>0</v>
      </c>
      <c r="M36" s="147"/>
    </row>
    <row r="37" spans="1:13" ht="18.75">
      <c r="A37" s="141"/>
      <c r="B37" s="142"/>
      <c r="C37" s="143"/>
      <c r="D37" s="462"/>
      <c r="E37" s="463"/>
      <c r="F37" s="135"/>
      <c r="G37" s="136"/>
      <c r="H37" s="102"/>
      <c r="I37" s="139">
        <f t="shared" si="3"/>
        <v>0</v>
      </c>
      <c r="J37" s="146"/>
      <c r="K37" s="139">
        <f t="shared" si="4"/>
        <v>0</v>
      </c>
      <c r="L37" s="140">
        <f t="shared" si="5"/>
        <v>0</v>
      </c>
      <c r="M37" s="147"/>
    </row>
    <row r="38" spans="1:13" ht="18.75">
      <c r="A38" s="132"/>
      <c r="B38" s="458"/>
      <c r="C38" s="459"/>
      <c r="D38" s="459"/>
      <c r="E38" s="460"/>
      <c r="F38" s="149"/>
      <c r="G38" s="150"/>
      <c r="H38" s="151"/>
      <c r="I38" s="100">
        <f t="shared" si="3"/>
        <v>0</v>
      </c>
      <c r="J38" s="152"/>
      <c r="K38" s="153">
        <f>SUM(K34:K37)</f>
        <v>0</v>
      </c>
      <c r="L38" s="102">
        <f t="shared" si="5"/>
        <v>0</v>
      </c>
      <c r="M38" s="147"/>
    </row>
    <row r="39" spans="1:13" ht="18.75">
      <c r="A39" s="141"/>
      <c r="B39" s="458"/>
      <c r="C39" s="459"/>
      <c r="D39" s="459"/>
      <c r="E39" s="460"/>
      <c r="F39" s="135"/>
      <c r="G39" s="136"/>
      <c r="H39" s="102"/>
      <c r="I39" s="139">
        <f t="shared" si="3"/>
        <v>0</v>
      </c>
      <c r="J39" s="137"/>
      <c r="K39" s="100">
        <f>SUM(J39)*$F39</f>
        <v>0</v>
      </c>
      <c r="L39" s="140">
        <f t="shared" si="5"/>
        <v>0</v>
      </c>
      <c r="M39" s="138"/>
    </row>
    <row r="40" spans="1:13" ht="19.5" thickBot="1">
      <c r="A40" s="141"/>
      <c r="B40" s="160"/>
      <c r="C40" s="604"/>
      <c r="D40" s="605"/>
      <c r="E40" s="606"/>
      <c r="F40" s="161"/>
      <c r="G40" s="162"/>
      <c r="H40" s="140"/>
      <c r="I40" s="100">
        <f t="shared" si="3"/>
        <v>0</v>
      </c>
      <c r="J40" s="137"/>
      <c r="K40" s="100">
        <f>SUM(J40)*$F40</f>
        <v>0</v>
      </c>
      <c r="L40" s="102">
        <f t="shared" si="5"/>
        <v>0</v>
      </c>
      <c r="M40" s="138"/>
    </row>
    <row r="41" spans="1:13" ht="18.75">
      <c r="A41" s="163"/>
      <c r="B41" s="164"/>
      <c r="C41" s="165"/>
      <c r="D41" s="166"/>
      <c r="E41" s="166" t="s">
        <v>82</v>
      </c>
      <c r="F41" s="224"/>
      <c r="G41" s="166"/>
      <c r="H41" s="225"/>
      <c r="I41" s="171">
        <f>SUM(I30:I40)</f>
        <v>4746</v>
      </c>
      <c r="J41" s="172"/>
      <c r="K41" s="173">
        <f>SUM(K30:K40)</f>
        <v>4743</v>
      </c>
      <c r="L41" s="173">
        <f>SUM(L30:L40)</f>
        <v>9489</v>
      </c>
      <c r="M41" s="174"/>
    </row>
    <row r="42" spans="1:13" ht="19.5" thickBot="1">
      <c r="A42" s="175"/>
      <c r="B42" s="164"/>
      <c r="C42" s="165"/>
      <c r="D42" s="166"/>
      <c r="E42" s="166" t="s">
        <v>83</v>
      </c>
      <c r="F42" s="224"/>
      <c r="G42" s="166"/>
      <c r="H42" s="225"/>
      <c r="I42" s="177">
        <f>SUM(I18+I41)</f>
        <v>5088</v>
      </c>
      <c r="J42" s="178"/>
      <c r="K42" s="177">
        <f>SUM(K18+K41)</f>
        <v>5110</v>
      </c>
      <c r="L42" s="177">
        <f>SUM(L18+L41)</f>
        <v>10198</v>
      </c>
      <c r="M42" s="179"/>
    </row>
    <row r="43" spans="1:13" ht="21">
      <c r="A43" s="127"/>
      <c r="B43" s="127"/>
      <c r="C43" s="127"/>
      <c r="D43" s="94"/>
      <c r="E43" s="127"/>
      <c r="F43" s="356"/>
      <c r="G43" s="356"/>
      <c r="H43" s="356"/>
      <c r="I43" s="357"/>
      <c r="J43" s="357"/>
      <c r="K43" s="357"/>
      <c r="L43" s="357"/>
      <c r="M43" s="356"/>
    </row>
    <row r="44" spans="1:13" ht="21">
      <c r="A44" s="127"/>
      <c r="B44" s="127"/>
      <c r="C44" s="127"/>
      <c r="D44" s="94"/>
      <c r="E44" s="565" t="s">
        <v>110</v>
      </c>
      <c r="F44" s="624"/>
      <c r="G44" s="624"/>
      <c r="H44" s="624"/>
      <c r="I44" s="565" t="s">
        <v>98</v>
      </c>
      <c r="J44" s="565"/>
      <c r="K44" s="565"/>
      <c r="L44" s="565"/>
      <c r="M44" s="356"/>
    </row>
    <row r="45" spans="1:13" ht="21">
      <c r="A45" s="127"/>
      <c r="B45" s="127"/>
      <c r="C45" s="127"/>
      <c r="D45" s="94"/>
      <c r="E45" s="624" t="s">
        <v>99</v>
      </c>
      <c r="F45" s="624"/>
      <c r="G45" s="624"/>
      <c r="H45" s="624"/>
      <c r="I45" s="624" t="s">
        <v>99</v>
      </c>
      <c r="J45" s="624"/>
      <c r="K45" s="624"/>
      <c r="L45" s="624"/>
      <c r="M45" s="356"/>
    </row>
    <row r="46" spans="1:13" ht="21">
      <c r="A46" s="127"/>
      <c r="B46" s="127"/>
      <c r="C46" s="127"/>
      <c r="D46" s="94"/>
      <c r="E46" s="121"/>
      <c r="F46" s="121"/>
      <c r="G46" s="121"/>
      <c r="H46" s="121"/>
      <c r="I46" s="624" t="s">
        <v>100</v>
      </c>
      <c r="J46" s="624"/>
      <c r="K46" s="624"/>
      <c r="L46" s="624"/>
      <c r="M46" s="356"/>
    </row>
    <row r="47" spans="1:13" ht="21">
      <c r="A47" s="127"/>
      <c r="B47" s="127"/>
      <c r="C47" s="127"/>
      <c r="D47" s="94"/>
      <c r="E47" s="121"/>
      <c r="F47" s="121"/>
      <c r="G47" s="121"/>
      <c r="H47" s="121"/>
      <c r="I47" s="121"/>
      <c r="J47" s="121"/>
      <c r="K47" s="121"/>
      <c r="L47" s="121"/>
      <c r="M47" s="356"/>
    </row>
    <row r="48" spans="1:13" ht="21">
      <c r="A48" s="127"/>
      <c r="B48" s="127"/>
      <c r="C48" s="127"/>
      <c r="D48" s="94"/>
      <c r="E48" s="121"/>
      <c r="F48" s="121"/>
      <c r="G48" s="121"/>
      <c r="H48" s="121"/>
      <c r="I48" s="121"/>
      <c r="J48" s="121"/>
      <c r="K48" s="121"/>
      <c r="L48" s="121"/>
      <c r="M48" s="356"/>
    </row>
    <row r="49" spans="1:13" ht="21">
      <c r="A49" s="566" t="s">
        <v>26</v>
      </c>
      <c r="B49" s="566"/>
      <c r="C49" s="566"/>
      <c r="D49" s="566"/>
      <c r="E49" s="566"/>
      <c r="F49" s="566"/>
      <c r="G49" s="566"/>
      <c r="H49" s="566"/>
      <c r="I49" s="566"/>
      <c r="J49" s="566"/>
      <c r="K49" s="566"/>
      <c r="L49" s="352" t="s">
        <v>95</v>
      </c>
      <c r="M49" s="352"/>
    </row>
    <row r="50" spans="1:13" ht="21">
      <c r="A50" s="131" t="s">
        <v>80</v>
      </c>
      <c r="B50" s="131"/>
      <c r="C50" s="126"/>
      <c r="D50" s="126"/>
      <c r="E50" s="126" t="str">
        <f>+E2</f>
        <v>อาคาร สปช.105/29</v>
      </c>
      <c r="F50" s="122"/>
      <c r="G50" s="123"/>
      <c r="H50" s="124"/>
      <c r="I50" s="127"/>
      <c r="J50" s="126"/>
      <c r="K50" s="126"/>
      <c r="L50" s="126"/>
      <c r="M50" s="126"/>
    </row>
    <row r="51" spans="1:13" ht="19.5" thickBot="1">
      <c r="A51" s="569" t="s">
        <v>0</v>
      </c>
      <c r="B51" s="569"/>
      <c r="C51" s="569"/>
      <c r="D51" s="126" t="str">
        <f>+D3</f>
        <v>โรงเรียน บ้านสามเรือน</v>
      </c>
      <c r="E51" s="126"/>
      <c r="F51" s="126"/>
      <c r="G51" s="126"/>
      <c r="H51" s="126"/>
      <c r="I51" s="128" t="s">
        <v>96</v>
      </c>
      <c r="J51" s="129" t="str">
        <f>+J3</f>
        <v>สพป.ขอนแก่น เขต 1</v>
      </c>
      <c r="K51" s="129"/>
      <c r="L51" s="129"/>
      <c r="M51" s="129"/>
    </row>
    <row r="52" spans="1:13" ht="19.5" thickTop="1">
      <c r="A52" s="580" t="s">
        <v>3</v>
      </c>
      <c r="B52" s="572" t="s">
        <v>4</v>
      </c>
      <c r="C52" s="573"/>
      <c r="D52" s="573"/>
      <c r="E52" s="573"/>
      <c r="F52" s="576" t="s">
        <v>11</v>
      </c>
      <c r="G52" s="578" t="s">
        <v>13</v>
      </c>
      <c r="H52" s="567" t="s">
        <v>19</v>
      </c>
      <c r="I52" s="568"/>
      <c r="J52" s="567" t="s">
        <v>15</v>
      </c>
      <c r="K52" s="568"/>
      <c r="L52" s="570" t="s">
        <v>17</v>
      </c>
      <c r="M52" s="580" t="s">
        <v>5</v>
      </c>
    </row>
    <row r="53" spans="1:13" ht="19.5" thickBot="1">
      <c r="A53" s="581"/>
      <c r="B53" s="574"/>
      <c r="C53" s="575"/>
      <c r="D53" s="575"/>
      <c r="E53" s="575"/>
      <c r="F53" s="577"/>
      <c r="G53" s="579"/>
      <c r="H53" s="95" t="s">
        <v>27</v>
      </c>
      <c r="I53" s="95" t="s">
        <v>16</v>
      </c>
      <c r="J53" s="95" t="s">
        <v>27</v>
      </c>
      <c r="K53" s="95" t="s">
        <v>16</v>
      </c>
      <c r="L53" s="571"/>
      <c r="M53" s="581"/>
    </row>
    <row r="54" spans="1:13" ht="19.5" thickTop="1">
      <c r="A54" s="96"/>
      <c r="B54" s="596"/>
      <c r="C54" s="597"/>
      <c r="D54" s="597"/>
      <c r="E54" s="598"/>
      <c r="F54" s="97">
        <v>23</v>
      </c>
      <c r="G54" s="98"/>
      <c r="H54" s="99">
        <v>24</v>
      </c>
      <c r="I54" s="100">
        <f aca="true" t="shared" si="6" ref="I54:I64">SUM(H54)*$F54</f>
        <v>552</v>
      </c>
      <c r="J54" s="101">
        <v>25</v>
      </c>
      <c r="K54" s="100">
        <f aca="true" t="shared" si="7" ref="K54:K61">SUM(J54)*$F54</f>
        <v>575</v>
      </c>
      <c r="L54" s="102">
        <f aca="true" t="shared" si="8" ref="L54:L64">SUM(,I54,K54)</f>
        <v>1127</v>
      </c>
      <c r="M54" s="98"/>
    </row>
    <row r="55" spans="1:13" ht="18.75">
      <c r="A55" s="132"/>
      <c r="B55" s="458"/>
      <c r="C55" s="459"/>
      <c r="D55" s="459"/>
      <c r="E55" s="460"/>
      <c r="F55" s="107">
        <v>26</v>
      </c>
      <c r="G55" s="108"/>
      <c r="H55" s="109">
        <v>222</v>
      </c>
      <c r="I55" s="100">
        <f t="shared" si="6"/>
        <v>5772</v>
      </c>
      <c r="J55" s="133">
        <v>27</v>
      </c>
      <c r="K55" s="100">
        <f t="shared" si="7"/>
        <v>702</v>
      </c>
      <c r="L55" s="102">
        <f t="shared" si="8"/>
        <v>6474</v>
      </c>
      <c r="M55" s="108"/>
    </row>
    <row r="56" spans="1:13" ht="18.75">
      <c r="A56" s="134"/>
      <c r="B56" s="458"/>
      <c r="C56" s="459"/>
      <c r="D56" s="459"/>
      <c r="E56" s="460"/>
      <c r="F56" s="135"/>
      <c r="G56" s="136"/>
      <c r="H56" s="102"/>
      <c r="I56" s="100">
        <f t="shared" si="6"/>
        <v>0</v>
      </c>
      <c r="J56" s="137"/>
      <c r="K56" s="100">
        <f t="shared" si="7"/>
        <v>0</v>
      </c>
      <c r="L56" s="102">
        <f t="shared" si="8"/>
        <v>0</v>
      </c>
      <c r="M56" s="138"/>
    </row>
    <row r="57" spans="1:13" ht="18.75">
      <c r="A57" s="132"/>
      <c r="B57" s="599"/>
      <c r="C57" s="600"/>
      <c r="D57" s="600"/>
      <c r="E57" s="601"/>
      <c r="F57" s="135"/>
      <c r="G57" s="136"/>
      <c r="H57" s="102"/>
      <c r="I57" s="139">
        <f t="shared" si="6"/>
        <v>0</v>
      </c>
      <c r="J57" s="137"/>
      <c r="K57" s="139">
        <f t="shared" si="7"/>
        <v>0</v>
      </c>
      <c r="L57" s="140">
        <f t="shared" si="8"/>
        <v>0</v>
      </c>
      <c r="M57" s="138"/>
    </row>
    <row r="58" spans="1:13" ht="18.75">
      <c r="A58" s="141"/>
      <c r="B58" s="142"/>
      <c r="C58" s="143"/>
      <c r="D58" s="462"/>
      <c r="E58" s="463"/>
      <c r="F58" s="135"/>
      <c r="G58" s="136"/>
      <c r="H58" s="102"/>
      <c r="I58" s="100">
        <f t="shared" si="6"/>
        <v>0</v>
      </c>
      <c r="J58" s="146"/>
      <c r="K58" s="100">
        <f t="shared" si="7"/>
        <v>0</v>
      </c>
      <c r="L58" s="102">
        <f t="shared" si="8"/>
        <v>0</v>
      </c>
      <c r="M58" s="147"/>
    </row>
    <row r="59" spans="1:13" ht="18.75">
      <c r="A59" s="141"/>
      <c r="B59" s="142"/>
      <c r="C59" s="143"/>
      <c r="D59" s="462"/>
      <c r="E59" s="463"/>
      <c r="F59" s="148"/>
      <c r="G59" s="136"/>
      <c r="H59" s="102"/>
      <c r="I59" s="139">
        <f t="shared" si="6"/>
        <v>0</v>
      </c>
      <c r="J59" s="146"/>
      <c r="K59" s="100">
        <f t="shared" si="7"/>
        <v>0</v>
      </c>
      <c r="L59" s="140">
        <f t="shared" si="8"/>
        <v>0</v>
      </c>
      <c r="M59" s="147"/>
    </row>
    <row r="60" spans="1:13" ht="18.75">
      <c r="A60" s="141"/>
      <c r="B60" s="142"/>
      <c r="C60" s="143"/>
      <c r="D60" s="462"/>
      <c r="E60" s="463"/>
      <c r="F60" s="148"/>
      <c r="G60" s="136"/>
      <c r="H60" s="102"/>
      <c r="I60" s="100">
        <f t="shared" si="6"/>
        <v>0</v>
      </c>
      <c r="J60" s="146"/>
      <c r="K60" s="100">
        <f t="shared" si="7"/>
        <v>0</v>
      </c>
      <c r="L60" s="102">
        <f t="shared" si="8"/>
        <v>0</v>
      </c>
      <c r="M60" s="147"/>
    </row>
    <row r="61" spans="1:13" ht="18.75">
      <c r="A61" s="141"/>
      <c r="B61" s="142"/>
      <c r="C61" s="143"/>
      <c r="D61" s="462"/>
      <c r="E61" s="463"/>
      <c r="F61" s="135"/>
      <c r="G61" s="136"/>
      <c r="H61" s="102"/>
      <c r="I61" s="139">
        <f t="shared" si="6"/>
        <v>0</v>
      </c>
      <c r="J61" s="146"/>
      <c r="K61" s="139">
        <f t="shared" si="7"/>
        <v>0</v>
      </c>
      <c r="L61" s="140">
        <f t="shared" si="8"/>
        <v>0</v>
      </c>
      <c r="M61" s="147"/>
    </row>
    <row r="62" spans="1:13" ht="18.75">
      <c r="A62" s="132"/>
      <c r="B62" s="458"/>
      <c r="C62" s="459"/>
      <c r="D62" s="459"/>
      <c r="E62" s="460"/>
      <c r="F62" s="149"/>
      <c r="G62" s="150"/>
      <c r="H62" s="151"/>
      <c r="I62" s="100">
        <f t="shared" si="6"/>
        <v>0</v>
      </c>
      <c r="J62" s="152"/>
      <c r="K62" s="153">
        <f>SUM(K58:K61)</f>
        <v>0</v>
      </c>
      <c r="L62" s="102">
        <f t="shared" si="8"/>
        <v>0</v>
      </c>
      <c r="M62" s="147"/>
    </row>
    <row r="63" spans="1:13" ht="18.75">
      <c r="A63" s="141"/>
      <c r="B63" s="458"/>
      <c r="C63" s="459"/>
      <c r="D63" s="459"/>
      <c r="E63" s="460"/>
      <c r="F63" s="135"/>
      <c r="G63" s="136"/>
      <c r="H63" s="102"/>
      <c r="I63" s="139">
        <f t="shared" si="6"/>
        <v>0</v>
      </c>
      <c r="J63" s="137"/>
      <c r="K63" s="100">
        <f>SUM(J63)*$F63</f>
        <v>0</v>
      </c>
      <c r="L63" s="140">
        <f t="shared" si="8"/>
        <v>0</v>
      </c>
      <c r="M63" s="138"/>
    </row>
    <row r="64" spans="1:13" ht="19.5" thickBot="1">
      <c r="A64" s="141"/>
      <c r="B64" s="142"/>
      <c r="C64" s="143"/>
      <c r="D64" s="602"/>
      <c r="E64" s="603"/>
      <c r="F64" s="135"/>
      <c r="G64" s="136"/>
      <c r="H64" s="102"/>
      <c r="I64" s="100">
        <f t="shared" si="6"/>
        <v>0</v>
      </c>
      <c r="J64" s="146"/>
      <c r="K64" s="100">
        <f>SUM(J64)*$F64</f>
        <v>0</v>
      </c>
      <c r="L64" s="102">
        <f t="shared" si="8"/>
        <v>0</v>
      </c>
      <c r="M64" s="147"/>
    </row>
    <row r="65" spans="1:13" ht="18.75">
      <c r="A65" s="163"/>
      <c r="B65" s="164"/>
      <c r="C65" s="165"/>
      <c r="D65" s="166"/>
      <c r="E65" s="166" t="s">
        <v>84</v>
      </c>
      <c r="F65" s="224"/>
      <c r="G65" s="166"/>
      <c r="H65" s="225"/>
      <c r="I65" s="171">
        <f>SUM(I54:I64)</f>
        <v>6324</v>
      </c>
      <c r="J65" s="172"/>
      <c r="K65" s="173">
        <f>SUM(K54:K64)</f>
        <v>1277</v>
      </c>
      <c r="L65" s="173">
        <f>SUM(L54:L64)</f>
        <v>7601</v>
      </c>
      <c r="M65" s="174"/>
    </row>
    <row r="66" spans="1:13" ht="19.5" thickBot="1">
      <c r="A66" s="175"/>
      <c r="B66" s="164"/>
      <c r="C66" s="165"/>
      <c r="D66" s="166"/>
      <c r="E66" s="166" t="s">
        <v>85</v>
      </c>
      <c r="F66" s="224"/>
      <c r="G66" s="166"/>
      <c r="H66" s="225"/>
      <c r="I66" s="177">
        <f>SUM(I42+I65)</f>
        <v>11412</v>
      </c>
      <c r="J66" s="178"/>
      <c r="K66" s="177">
        <f>SUM(K42+K65)</f>
        <v>6387</v>
      </c>
      <c r="L66" s="177">
        <f>SUM(L42+L65)</f>
        <v>17799</v>
      </c>
      <c r="M66" s="179"/>
    </row>
    <row r="67" spans="1:13" ht="21">
      <c r="A67" s="127"/>
      <c r="B67" s="127"/>
      <c r="C67" s="127"/>
      <c r="D67" s="94"/>
      <c r="E67" s="127"/>
      <c r="F67" s="356"/>
      <c r="G67" s="356"/>
      <c r="H67" s="356"/>
      <c r="I67" s="357"/>
      <c r="J67" s="357"/>
      <c r="K67" s="357"/>
      <c r="L67" s="357"/>
      <c r="M67" s="356"/>
    </row>
    <row r="68" spans="1:13" ht="21">
      <c r="A68" s="127"/>
      <c r="B68" s="127"/>
      <c r="C68" s="127"/>
      <c r="D68" s="94"/>
      <c r="E68" s="565" t="s">
        <v>110</v>
      </c>
      <c r="F68" s="624"/>
      <c r="G68" s="624"/>
      <c r="H68" s="624"/>
      <c r="I68" s="565" t="s">
        <v>98</v>
      </c>
      <c r="J68" s="565"/>
      <c r="K68" s="565"/>
      <c r="L68" s="565"/>
      <c r="M68" s="356"/>
    </row>
    <row r="69" spans="1:13" ht="21">
      <c r="A69" s="127"/>
      <c r="B69" s="127"/>
      <c r="C69" s="127"/>
      <c r="D69" s="94"/>
      <c r="E69" s="624" t="s">
        <v>99</v>
      </c>
      <c r="F69" s="624"/>
      <c r="G69" s="624"/>
      <c r="H69" s="624"/>
      <c r="I69" s="624" t="s">
        <v>99</v>
      </c>
      <c r="J69" s="624"/>
      <c r="K69" s="624"/>
      <c r="L69" s="624"/>
      <c r="M69" s="356"/>
    </row>
    <row r="70" spans="1:13" ht="21">
      <c r="A70" s="127"/>
      <c r="B70" s="127"/>
      <c r="C70" s="127"/>
      <c r="D70" s="94"/>
      <c r="E70" s="121"/>
      <c r="F70" s="121"/>
      <c r="G70" s="121"/>
      <c r="H70" s="121"/>
      <c r="I70" s="624" t="s">
        <v>100</v>
      </c>
      <c r="J70" s="624"/>
      <c r="K70" s="624"/>
      <c r="L70" s="624"/>
      <c r="M70" s="356"/>
    </row>
    <row r="71" spans="1:13" ht="21">
      <c r="A71" s="127"/>
      <c r="B71" s="127"/>
      <c r="C71" s="127"/>
      <c r="D71" s="94"/>
      <c r="E71" s="121"/>
      <c r="F71" s="121"/>
      <c r="G71" s="121"/>
      <c r="H71" s="121"/>
      <c r="I71" s="121"/>
      <c r="J71" s="121"/>
      <c r="K71" s="121"/>
      <c r="L71" s="121"/>
      <c r="M71" s="356"/>
    </row>
    <row r="72" spans="1:13" ht="21">
      <c r="A72" s="127"/>
      <c r="B72" s="127"/>
      <c r="C72" s="127"/>
      <c r="D72" s="94"/>
      <c r="E72" s="121"/>
      <c r="F72" s="121"/>
      <c r="G72" s="121"/>
      <c r="H72" s="121"/>
      <c r="I72" s="121"/>
      <c r="J72" s="121"/>
      <c r="K72" s="121"/>
      <c r="L72" s="121"/>
      <c r="M72" s="356"/>
    </row>
    <row r="73" spans="1:13" ht="21">
      <c r="A73" s="566" t="s">
        <v>26</v>
      </c>
      <c r="B73" s="566"/>
      <c r="C73" s="566"/>
      <c r="D73" s="566"/>
      <c r="E73" s="566"/>
      <c r="F73" s="566"/>
      <c r="G73" s="566"/>
      <c r="H73" s="566"/>
      <c r="I73" s="566"/>
      <c r="J73" s="566"/>
      <c r="K73" s="566"/>
      <c r="L73" s="352" t="s">
        <v>95</v>
      </c>
      <c r="M73" s="352"/>
    </row>
    <row r="74" spans="1:13" ht="21">
      <c r="A74" s="131" t="s">
        <v>80</v>
      </c>
      <c r="B74" s="131"/>
      <c r="C74" s="126"/>
      <c r="D74" s="126"/>
      <c r="E74" s="126" t="str">
        <f>+E2</f>
        <v>อาคาร สปช.105/29</v>
      </c>
      <c r="F74" s="122"/>
      <c r="G74" s="123"/>
      <c r="H74" s="124"/>
      <c r="I74" s="127"/>
      <c r="J74" s="126"/>
      <c r="K74" s="126"/>
      <c r="L74" s="126"/>
      <c r="M74" s="126"/>
    </row>
    <row r="75" spans="1:13" ht="19.5" thickBot="1">
      <c r="A75" s="569" t="s">
        <v>0</v>
      </c>
      <c r="B75" s="569"/>
      <c r="C75" s="569"/>
      <c r="D75" s="126" t="str">
        <f>+D3</f>
        <v>โรงเรียน บ้านสามเรือน</v>
      </c>
      <c r="E75" s="126"/>
      <c r="F75" s="126"/>
      <c r="G75" s="126"/>
      <c r="H75" s="126"/>
      <c r="I75" s="128" t="s">
        <v>96</v>
      </c>
      <c r="J75" s="129" t="str">
        <f>+J3</f>
        <v>สพป.ขอนแก่น เขต 1</v>
      </c>
      <c r="K75" s="129"/>
      <c r="L75" s="129"/>
      <c r="M75" s="129"/>
    </row>
    <row r="76" spans="1:13" ht="19.5" thickTop="1">
      <c r="A76" s="580" t="s">
        <v>3</v>
      </c>
      <c r="B76" s="572" t="s">
        <v>4</v>
      </c>
      <c r="C76" s="573"/>
      <c r="D76" s="573"/>
      <c r="E76" s="573"/>
      <c r="F76" s="576" t="s">
        <v>11</v>
      </c>
      <c r="G76" s="578" t="s">
        <v>13</v>
      </c>
      <c r="H76" s="567" t="s">
        <v>19</v>
      </c>
      <c r="I76" s="568"/>
      <c r="J76" s="567" t="s">
        <v>15</v>
      </c>
      <c r="K76" s="568"/>
      <c r="L76" s="570" t="s">
        <v>17</v>
      </c>
      <c r="M76" s="580" t="s">
        <v>5</v>
      </c>
    </row>
    <row r="77" spans="1:13" ht="19.5" thickBot="1">
      <c r="A77" s="581"/>
      <c r="B77" s="574"/>
      <c r="C77" s="575"/>
      <c r="D77" s="575"/>
      <c r="E77" s="575"/>
      <c r="F77" s="577"/>
      <c r="G77" s="579"/>
      <c r="H77" s="95" t="s">
        <v>27</v>
      </c>
      <c r="I77" s="95" t="s">
        <v>16</v>
      </c>
      <c r="J77" s="95" t="s">
        <v>27</v>
      </c>
      <c r="K77" s="95" t="s">
        <v>16</v>
      </c>
      <c r="L77" s="571"/>
      <c r="M77" s="581"/>
    </row>
    <row r="78" spans="1:13" ht="19.5" thickTop="1">
      <c r="A78" s="96"/>
      <c r="B78" s="596"/>
      <c r="C78" s="597"/>
      <c r="D78" s="597"/>
      <c r="E78" s="598"/>
      <c r="F78" s="97">
        <v>23</v>
      </c>
      <c r="G78" s="98"/>
      <c r="H78" s="99">
        <v>24</v>
      </c>
      <c r="I78" s="100">
        <f aca="true" t="shared" si="9" ref="I78:I88">SUM(H78)*$F78</f>
        <v>552</v>
      </c>
      <c r="J78" s="101">
        <v>25</v>
      </c>
      <c r="K78" s="100">
        <f aca="true" t="shared" si="10" ref="K78:K85">SUM(J78)*$F78</f>
        <v>575</v>
      </c>
      <c r="L78" s="102">
        <f aca="true" t="shared" si="11" ref="L78:L88">SUM(,I78,K78)</f>
        <v>1127</v>
      </c>
      <c r="M78" s="98"/>
    </row>
    <row r="79" spans="1:13" ht="18.75">
      <c r="A79" s="132"/>
      <c r="B79" s="458"/>
      <c r="C79" s="459"/>
      <c r="D79" s="459"/>
      <c r="E79" s="460"/>
      <c r="F79" s="107">
        <v>26</v>
      </c>
      <c r="G79" s="108"/>
      <c r="H79" s="109">
        <v>222</v>
      </c>
      <c r="I79" s="100">
        <f t="shared" si="9"/>
        <v>5772</v>
      </c>
      <c r="J79" s="133">
        <v>27</v>
      </c>
      <c r="K79" s="100">
        <f t="shared" si="10"/>
        <v>702</v>
      </c>
      <c r="L79" s="102">
        <f t="shared" si="11"/>
        <v>6474</v>
      </c>
      <c r="M79" s="108"/>
    </row>
    <row r="80" spans="1:13" ht="18.75">
      <c r="A80" s="134"/>
      <c r="B80" s="458"/>
      <c r="C80" s="459"/>
      <c r="D80" s="459"/>
      <c r="E80" s="460"/>
      <c r="F80" s="135"/>
      <c r="G80" s="136"/>
      <c r="H80" s="102"/>
      <c r="I80" s="100">
        <f t="shared" si="9"/>
        <v>0</v>
      </c>
      <c r="J80" s="137"/>
      <c r="K80" s="100">
        <f t="shared" si="10"/>
        <v>0</v>
      </c>
      <c r="L80" s="102">
        <f t="shared" si="11"/>
        <v>0</v>
      </c>
      <c r="M80" s="138"/>
    </row>
    <row r="81" spans="1:13" ht="18.75">
      <c r="A81" s="132"/>
      <c r="B81" s="599"/>
      <c r="C81" s="600"/>
      <c r="D81" s="600"/>
      <c r="E81" s="601"/>
      <c r="F81" s="135"/>
      <c r="G81" s="136"/>
      <c r="H81" s="102"/>
      <c r="I81" s="139">
        <f t="shared" si="9"/>
        <v>0</v>
      </c>
      <c r="J81" s="137"/>
      <c r="K81" s="139">
        <f t="shared" si="10"/>
        <v>0</v>
      </c>
      <c r="L81" s="140">
        <f t="shared" si="11"/>
        <v>0</v>
      </c>
      <c r="M81" s="138"/>
    </row>
    <row r="82" spans="1:13" ht="18.75">
      <c r="A82" s="141"/>
      <c r="B82" s="142"/>
      <c r="C82" s="143"/>
      <c r="D82" s="462"/>
      <c r="E82" s="463"/>
      <c r="F82" s="135"/>
      <c r="G82" s="136"/>
      <c r="H82" s="102"/>
      <c r="I82" s="100">
        <f t="shared" si="9"/>
        <v>0</v>
      </c>
      <c r="J82" s="146"/>
      <c r="K82" s="100">
        <f t="shared" si="10"/>
        <v>0</v>
      </c>
      <c r="L82" s="102">
        <f t="shared" si="11"/>
        <v>0</v>
      </c>
      <c r="M82" s="147"/>
    </row>
    <row r="83" spans="1:13" ht="18.75">
      <c r="A83" s="141"/>
      <c r="B83" s="142"/>
      <c r="C83" s="143"/>
      <c r="D83" s="462"/>
      <c r="E83" s="463"/>
      <c r="F83" s="148"/>
      <c r="G83" s="136"/>
      <c r="H83" s="102"/>
      <c r="I83" s="139">
        <f t="shared" si="9"/>
        <v>0</v>
      </c>
      <c r="J83" s="146"/>
      <c r="K83" s="100">
        <f t="shared" si="10"/>
        <v>0</v>
      </c>
      <c r="L83" s="140">
        <f t="shared" si="11"/>
        <v>0</v>
      </c>
      <c r="M83" s="147"/>
    </row>
    <row r="84" spans="1:13" ht="18.75">
      <c r="A84" s="141"/>
      <c r="B84" s="142"/>
      <c r="C84" s="143"/>
      <c r="D84" s="462"/>
      <c r="E84" s="463"/>
      <c r="F84" s="148"/>
      <c r="G84" s="136"/>
      <c r="H84" s="102"/>
      <c r="I84" s="100">
        <f t="shared" si="9"/>
        <v>0</v>
      </c>
      <c r="J84" s="146"/>
      <c r="K84" s="100">
        <f t="shared" si="10"/>
        <v>0</v>
      </c>
      <c r="L84" s="102">
        <f t="shared" si="11"/>
        <v>0</v>
      </c>
      <c r="M84" s="147"/>
    </row>
    <row r="85" spans="1:13" ht="18.75">
      <c r="A85" s="141"/>
      <c r="B85" s="142"/>
      <c r="C85" s="143"/>
      <c r="D85" s="462"/>
      <c r="E85" s="463"/>
      <c r="F85" s="135"/>
      <c r="G85" s="136"/>
      <c r="H85" s="102"/>
      <c r="I85" s="139">
        <f t="shared" si="9"/>
        <v>0</v>
      </c>
      <c r="J85" s="146"/>
      <c r="K85" s="139">
        <f t="shared" si="10"/>
        <v>0</v>
      </c>
      <c r="L85" s="140">
        <f t="shared" si="11"/>
        <v>0</v>
      </c>
      <c r="M85" s="147"/>
    </row>
    <row r="86" spans="1:13" ht="18.75">
      <c r="A86" s="132"/>
      <c r="B86" s="458"/>
      <c r="C86" s="459"/>
      <c r="D86" s="459"/>
      <c r="E86" s="460"/>
      <c r="F86" s="149"/>
      <c r="G86" s="150"/>
      <c r="H86" s="151"/>
      <c r="I86" s="100">
        <f t="shared" si="9"/>
        <v>0</v>
      </c>
      <c r="J86" s="152"/>
      <c r="K86" s="153">
        <f>SUM(K82:K85)</f>
        <v>0</v>
      </c>
      <c r="L86" s="102">
        <f t="shared" si="11"/>
        <v>0</v>
      </c>
      <c r="M86" s="147"/>
    </row>
    <row r="87" spans="1:13" ht="18.75">
      <c r="A87" s="141"/>
      <c r="B87" s="458"/>
      <c r="C87" s="459"/>
      <c r="D87" s="459"/>
      <c r="E87" s="460"/>
      <c r="F87" s="135"/>
      <c r="G87" s="136"/>
      <c r="H87" s="102"/>
      <c r="I87" s="139">
        <f t="shared" si="9"/>
        <v>0</v>
      </c>
      <c r="J87" s="137"/>
      <c r="K87" s="100">
        <f>SUM(J87)*$F87</f>
        <v>0</v>
      </c>
      <c r="L87" s="140">
        <f t="shared" si="11"/>
        <v>0</v>
      </c>
      <c r="M87" s="138"/>
    </row>
    <row r="88" spans="1:13" ht="19.5" thickBot="1">
      <c r="A88" s="141"/>
      <c r="B88" s="222"/>
      <c r="C88" s="223"/>
      <c r="D88" s="629"/>
      <c r="E88" s="630"/>
      <c r="F88" s="161"/>
      <c r="G88" s="162"/>
      <c r="H88" s="140"/>
      <c r="I88" s="100">
        <f t="shared" si="9"/>
        <v>0</v>
      </c>
      <c r="J88" s="146"/>
      <c r="K88" s="100">
        <f>SUM(J88)*$F88</f>
        <v>0</v>
      </c>
      <c r="L88" s="102">
        <f t="shared" si="11"/>
        <v>0</v>
      </c>
      <c r="M88" s="147"/>
    </row>
    <row r="89" spans="1:13" ht="18.75">
      <c r="A89" s="163"/>
      <c r="B89" s="164"/>
      <c r="C89" s="165"/>
      <c r="D89" s="166"/>
      <c r="E89" s="166" t="s">
        <v>106</v>
      </c>
      <c r="F89" s="224"/>
      <c r="G89" s="166"/>
      <c r="H89" s="225"/>
      <c r="I89" s="171">
        <f>SUM(I78:I88)</f>
        <v>6324</v>
      </c>
      <c r="J89" s="172"/>
      <c r="K89" s="173">
        <f>SUM(K78:K88)</f>
        <v>1277</v>
      </c>
      <c r="L89" s="173">
        <f>SUM(L78:L88)</f>
        <v>7601</v>
      </c>
      <c r="M89" s="174"/>
    </row>
    <row r="90" spans="1:13" ht="19.5" thickBot="1">
      <c r="A90" s="175"/>
      <c r="B90" s="164"/>
      <c r="C90" s="165"/>
      <c r="D90" s="166"/>
      <c r="E90" s="166" t="s">
        <v>107</v>
      </c>
      <c r="F90" s="224"/>
      <c r="G90" s="166"/>
      <c r="H90" s="225"/>
      <c r="I90" s="368">
        <f>SUM(I66+I89)</f>
        <v>17736</v>
      </c>
      <c r="J90" s="178"/>
      <c r="K90" s="177">
        <f>SUM(K66+K89)</f>
        <v>7664</v>
      </c>
      <c r="L90" s="177">
        <f>SUM(L66+L89)</f>
        <v>25400</v>
      </c>
      <c r="M90" s="179"/>
    </row>
    <row r="91" spans="1:13" ht="21">
      <c r="A91" s="127"/>
      <c r="B91" s="127"/>
      <c r="C91" s="127"/>
      <c r="D91" s="94"/>
      <c r="E91" s="127"/>
      <c r="F91" s="356"/>
      <c r="G91" s="356"/>
      <c r="H91" s="356"/>
      <c r="I91" s="357"/>
      <c r="J91" s="357"/>
      <c r="K91" s="357"/>
      <c r="L91" s="357"/>
      <c r="M91" s="356"/>
    </row>
    <row r="92" spans="1:13" ht="21">
      <c r="A92" s="127"/>
      <c r="B92" s="127"/>
      <c r="C92" s="127"/>
      <c r="D92" s="94"/>
      <c r="E92" s="565" t="s">
        <v>110</v>
      </c>
      <c r="F92" s="624"/>
      <c r="G92" s="624"/>
      <c r="H92" s="624"/>
      <c r="I92" s="565" t="s">
        <v>98</v>
      </c>
      <c r="J92" s="565"/>
      <c r="K92" s="565"/>
      <c r="L92" s="565"/>
      <c r="M92" s="356"/>
    </row>
    <row r="93" spans="1:13" ht="21">
      <c r="A93" s="127"/>
      <c r="B93" s="127"/>
      <c r="C93" s="127"/>
      <c r="D93" s="94"/>
      <c r="E93" s="624" t="s">
        <v>99</v>
      </c>
      <c r="F93" s="624"/>
      <c r="G93" s="624"/>
      <c r="H93" s="624"/>
      <c r="I93" s="624" t="s">
        <v>99</v>
      </c>
      <c r="J93" s="624"/>
      <c r="K93" s="624"/>
      <c r="L93" s="624"/>
      <c r="M93" s="356"/>
    </row>
    <row r="94" spans="1:13" ht="21">
      <c r="A94" s="127"/>
      <c r="B94" s="127"/>
      <c r="C94" s="127"/>
      <c r="D94" s="94"/>
      <c r="E94" s="121"/>
      <c r="F94" s="121"/>
      <c r="G94" s="121"/>
      <c r="H94" s="121"/>
      <c r="I94" s="624" t="s">
        <v>100</v>
      </c>
      <c r="J94" s="624"/>
      <c r="K94" s="624"/>
      <c r="L94" s="624"/>
      <c r="M94" s="356"/>
    </row>
    <row r="95" spans="1:13" ht="21">
      <c r="A95" s="127"/>
      <c r="B95" s="127"/>
      <c r="C95" s="127"/>
      <c r="D95" s="94"/>
      <c r="E95" s="121"/>
      <c r="F95" s="121"/>
      <c r="G95" s="121"/>
      <c r="H95" s="121"/>
      <c r="I95" s="121"/>
      <c r="J95" s="121"/>
      <c r="K95" s="121"/>
      <c r="L95" s="121"/>
      <c r="M95" s="356"/>
    </row>
    <row r="96" spans="1:13" ht="21">
      <c r="A96" s="127"/>
      <c r="B96" s="127"/>
      <c r="C96" s="127"/>
      <c r="D96" s="94"/>
      <c r="E96" s="121"/>
      <c r="F96" s="121"/>
      <c r="G96" s="121"/>
      <c r="H96" s="121"/>
      <c r="I96" s="121"/>
      <c r="J96" s="121"/>
      <c r="K96" s="121"/>
      <c r="L96" s="121"/>
      <c r="M96" s="356"/>
    </row>
    <row r="97" spans="1:13" ht="21">
      <c r="A97" s="566" t="s">
        <v>26</v>
      </c>
      <c r="B97" s="566"/>
      <c r="C97" s="566"/>
      <c r="D97" s="566"/>
      <c r="E97" s="566"/>
      <c r="F97" s="566"/>
      <c r="G97" s="566"/>
      <c r="H97" s="566"/>
      <c r="I97" s="566"/>
      <c r="J97" s="566"/>
      <c r="K97" s="566"/>
      <c r="L97" s="352" t="s">
        <v>95</v>
      </c>
      <c r="M97" s="352"/>
    </row>
    <row r="98" spans="1:13" ht="21">
      <c r="A98" s="131" t="s">
        <v>80</v>
      </c>
      <c r="B98" s="131"/>
      <c r="C98" s="126"/>
      <c r="D98" s="126"/>
      <c r="E98" s="126" t="str">
        <f>+E2</f>
        <v>อาคาร สปช.105/29</v>
      </c>
      <c r="F98" s="122"/>
      <c r="G98" s="123"/>
      <c r="H98" s="124"/>
      <c r="I98" s="127"/>
      <c r="J98" s="126"/>
      <c r="K98" s="126"/>
      <c r="L98" s="126"/>
      <c r="M98" s="126"/>
    </row>
    <row r="99" spans="1:13" ht="19.5" thickBot="1">
      <c r="A99" s="569" t="s">
        <v>0</v>
      </c>
      <c r="B99" s="569"/>
      <c r="C99" s="569"/>
      <c r="D99" s="126" t="str">
        <f>+D3</f>
        <v>โรงเรียน บ้านสามเรือน</v>
      </c>
      <c r="E99" s="126"/>
      <c r="F99" s="126"/>
      <c r="G99" s="126"/>
      <c r="H99" s="126"/>
      <c r="I99" s="128" t="s">
        <v>96</v>
      </c>
      <c r="J99" s="129" t="str">
        <f>+J3</f>
        <v>สพป.ขอนแก่น เขต 1</v>
      </c>
      <c r="K99" s="129"/>
      <c r="L99" s="129"/>
      <c r="M99" s="129"/>
    </row>
    <row r="100" spans="1:13" ht="19.5" thickTop="1">
      <c r="A100" s="580" t="s">
        <v>3</v>
      </c>
      <c r="B100" s="572" t="s">
        <v>4</v>
      </c>
      <c r="C100" s="573"/>
      <c r="D100" s="573"/>
      <c r="E100" s="573"/>
      <c r="F100" s="576" t="s">
        <v>11</v>
      </c>
      <c r="G100" s="578" t="s">
        <v>13</v>
      </c>
      <c r="H100" s="567" t="s">
        <v>19</v>
      </c>
      <c r="I100" s="568"/>
      <c r="J100" s="567" t="s">
        <v>15</v>
      </c>
      <c r="K100" s="568"/>
      <c r="L100" s="570" t="s">
        <v>17</v>
      </c>
      <c r="M100" s="580" t="s">
        <v>5</v>
      </c>
    </row>
    <row r="101" spans="1:13" ht="19.5" thickBot="1">
      <c r="A101" s="581"/>
      <c r="B101" s="574"/>
      <c r="C101" s="575"/>
      <c r="D101" s="575"/>
      <c r="E101" s="575"/>
      <c r="F101" s="577"/>
      <c r="G101" s="579"/>
      <c r="H101" s="95" t="s">
        <v>27</v>
      </c>
      <c r="I101" s="95" t="s">
        <v>16</v>
      </c>
      <c r="J101" s="95" t="s">
        <v>27</v>
      </c>
      <c r="K101" s="95" t="s">
        <v>16</v>
      </c>
      <c r="L101" s="571"/>
      <c r="M101" s="581"/>
    </row>
    <row r="102" spans="1:13" ht="19.5" thickTop="1">
      <c r="A102" s="96"/>
      <c r="B102" s="596"/>
      <c r="C102" s="597"/>
      <c r="D102" s="597"/>
      <c r="E102" s="598"/>
      <c r="F102" s="97">
        <v>23</v>
      </c>
      <c r="G102" s="98"/>
      <c r="H102" s="99">
        <v>24</v>
      </c>
      <c r="I102" s="100">
        <f aca="true" t="shared" si="12" ref="I102:I112">SUM(H102)*$F102</f>
        <v>552</v>
      </c>
      <c r="J102" s="101">
        <v>25</v>
      </c>
      <c r="K102" s="100">
        <f aca="true" t="shared" si="13" ref="K102:K109">SUM(J102)*$F102</f>
        <v>575</v>
      </c>
      <c r="L102" s="102">
        <f aca="true" t="shared" si="14" ref="L102:L112">SUM(,I102,K102)</f>
        <v>1127</v>
      </c>
      <c r="M102" s="98"/>
    </row>
    <row r="103" spans="1:13" ht="18.75">
      <c r="A103" s="132"/>
      <c r="B103" s="458"/>
      <c r="C103" s="459"/>
      <c r="D103" s="459"/>
      <c r="E103" s="460"/>
      <c r="F103" s="107">
        <v>26</v>
      </c>
      <c r="G103" s="108"/>
      <c r="H103" s="109">
        <v>222</v>
      </c>
      <c r="I103" s="100">
        <f t="shared" si="12"/>
        <v>5772</v>
      </c>
      <c r="J103" s="133">
        <v>27</v>
      </c>
      <c r="K103" s="100">
        <f t="shared" si="13"/>
        <v>702</v>
      </c>
      <c r="L103" s="102">
        <f t="shared" si="14"/>
        <v>6474</v>
      </c>
      <c r="M103" s="108"/>
    </row>
    <row r="104" spans="1:13" ht="18.75">
      <c r="A104" s="134"/>
      <c r="B104" s="458"/>
      <c r="C104" s="459"/>
      <c r="D104" s="459"/>
      <c r="E104" s="460"/>
      <c r="F104" s="135"/>
      <c r="G104" s="136"/>
      <c r="H104" s="102"/>
      <c r="I104" s="100">
        <f t="shared" si="12"/>
        <v>0</v>
      </c>
      <c r="J104" s="137"/>
      <c r="K104" s="100">
        <f t="shared" si="13"/>
        <v>0</v>
      </c>
      <c r="L104" s="102">
        <f t="shared" si="14"/>
        <v>0</v>
      </c>
      <c r="M104" s="138"/>
    </row>
    <row r="105" spans="1:13" ht="18.75">
      <c r="A105" s="132"/>
      <c r="B105" s="599"/>
      <c r="C105" s="600"/>
      <c r="D105" s="600"/>
      <c r="E105" s="601"/>
      <c r="F105" s="135"/>
      <c r="G105" s="136"/>
      <c r="H105" s="102"/>
      <c r="I105" s="139">
        <f t="shared" si="12"/>
        <v>0</v>
      </c>
      <c r="J105" s="137"/>
      <c r="K105" s="139">
        <f t="shared" si="13"/>
        <v>0</v>
      </c>
      <c r="L105" s="140">
        <f t="shared" si="14"/>
        <v>0</v>
      </c>
      <c r="M105" s="138"/>
    </row>
    <row r="106" spans="1:13" ht="18.75">
      <c r="A106" s="141"/>
      <c r="B106" s="142"/>
      <c r="C106" s="143"/>
      <c r="D106" s="462"/>
      <c r="E106" s="463"/>
      <c r="F106" s="135"/>
      <c r="G106" s="136"/>
      <c r="H106" s="102"/>
      <c r="I106" s="100">
        <f t="shared" si="12"/>
        <v>0</v>
      </c>
      <c r="J106" s="146"/>
      <c r="K106" s="100">
        <f t="shared" si="13"/>
        <v>0</v>
      </c>
      <c r="L106" s="102">
        <f t="shared" si="14"/>
        <v>0</v>
      </c>
      <c r="M106" s="147"/>
    </row>
    <row r="107" spans="1:13" ht="18.75">
      <c r="A107" s="141"/>
      <c r="B107" s="142"/>
      <c r="C107" s="143"/>
      <c r="D107" s="462"/>
      <c r="E107" s="463"/>
      <c r="F107" s="148"/>
      <c r="G107" s="136"/>
      <c r="H107" s="102"/>
      <c r="I107" s="139">
        <f t="shared" si="12"/>
        <v>0</v>
      </c>
      <c r="J107" s="146"/>
      <c r="K107" s="100">
        <f t="shared" si="13"/>
        <v>0</v>
      </c>
      <c r="L107" s="140">
        <f t="shared" si="14"/>
        <v>0</v>
      </c>
      <c r="M107" s="147"/>
    </row>
    <row r="108" spans="1:13" ht="18.75">
      <c r="A108" s="141"/>
      <c r="B108" s="142"/>
      <c r="C108" s="143"/>
      <c r="D108" s="462"/>
      <c r="E108" s="463"/>
      <c r="F108" s="148"/>
      <c r="G108" s="136"/>
      <c r="H108" s="102"/>
      <c r="I108" s="100">
        <f t="shared" si="12"/>
        <v>0</v>
      </c>
      <c r="J108" s="146"/>
      <c r="K108" s="100">
        <f t="shared" si="13"/>
        <v>0</v>
      </c>
      <c r="L108" s="102">
        <f t="shared" si="14"/>
        <v>0</v>
      </c>
      <c r="M108" s="147"/>
    </row>
    <row r="109" spans="1:13" ht="18.75">
      <c r="A109" s="141"/>
      <c r="B109" s="142"/>
      <c r="C109" s="143"/>
      <c r="D109" s="462"/>
      <c r="E109" s="463"/>
      <c r="F109" s="135"/>
      <c r="G109" s="136"/>
      <c r="H109" s="102"/>
      <c r="I109" s="139">
        <f t="shared" si="12"/>
        <v>0</v>
      </c>
      <c r="J109" s="146"/>
      <c r="K109" s="139">
        <f t="shared" si="13"/>
        <v>0</v>
      </c>
      <c r="L109" s="140">
        <f t="shared" si="14"/>
        <v>0</v>
      </c>
      <c r="M109" s="147"/>
    </row>
    <row r="110" spans="1:13" ht="18.75">
      <c r="A110" s="132"/>
      <c r="B110" s="458"/>
      <c r="C110" s="459"/>
      <c r="D110" s="459"/>
      <c r="E110" s="460"/>
      <c r="F110" s="149"/>
      <c r="G110" s="150"/>
      <c r="H110" s="151"/>
      <c r="I110" s="100">
        <f t="shared" si="12"/>
        <v>0</v>
      </c>
      <c r="J110" s="152"/>
      <c r="K110" s="153">
        <f>SUM(K106:K109)</f>
        <v>0</v>
      </c>
      <c r="L110" s="102">
        <f t="shared" si="14"/>
        <v>0</v>
      </c>
      <c r="M110" s="147"/>
    </row>
    <row r="111" spans="1:13" ht="18.75">
      <c r="A111" s="141"/>
      <c r="B111" s="458"/>
      <c r="C111" s="459"/>
      <c r="D111" s="459"/>
      <c r="E111" s="460"/>
      <c r="F111" s="135"/>
      <c r="G111" s="136"/>
      <c r="H111" s="102"/>
      <c r="I111" s="139">
        <f t="shared" si="12"/>
        <v>0</v>
      </c>
      <c r="J111" s="137"/>
      <c r="K111" s="100">
        <f>SUM(J111)*$F111</f>
        <v>0</v>
      </c>
      <c r="L111" s="140">
        <f t="shared" si="14"/>
        <v>0</v>
      </c>
      <c r="M111" s="138"/>
    </row>
    <row r="112" spans="1:13" ht="19.5" thickBot="1">
      <c r="A112" s="141"/>
      <c r="B112" s="142"/>
      <c r="C112" s="143"/>
      <c r="D112" s="602"/>
      <c r="E112" s="603"/>
      <c r="F112" s="135"/>
      <c r="G112" s="136"/>
      <c r="H112" s="102"/>
      <c r="I112" s="100">
        <f t="shared" si="12"/>
        <v>0</v>
      </c>
      <c r="J112" s="146"/>
      <c r="K112" s="100">
        <f>SUM(J112)*$F112</f>
        <v>0</v>
      </c>
      <c r="L112" s="102">
        <f t="shared" si="14"/>
        <v>0</v>
      </c>
      <c r="M112" s="147"/>
    </row>
    <row r="113" spans="1:13" ht="18.75">
      <c r="A113" s="163"/>
      <c r="B113" s="164"/>
      <c r="C113" s="165"/>
      <c r="D113" s="166"/>
      <c r="E113" s="166" t="s">
        <v>108</v>
      </c>
      <c r="F113" s="224"/>
      <c r="G113" s="166"/>
      <c r="H113" s="225"/>
      <c r="I113" s="171">
        <f>SUM(I102:I112)</f>
        <v>6324</v>
      </c>
      <c r="J113" s="172"/>
      <c r="K113" s="173">
        <f>SUM(K102:K112)</f>
        <v>1277</v>
      </c>
      <c r="L113" s="173">
        <f>SUM(L102:L112)</f>
        <v>7601</v>
      </c>
      <c r="M113" s="174"/>
    </row>
    <row r="114" spans="1:13" ht="19.5" thickBot="1">
      <c r="A114" s="175"/>
      <c r="B114" s="164"/>
      <c r="C114" s="165"/>
      <c r="D114" s="166"/>
      <c r="E114" s="166" t="s">
        <v>109</v>
      </c>
      <c r="F114" s="224"/>
      <c r="G114" s="166"/>
      <c r="H114" s="225"/>
      <c r="I114" s="177">
        <f>SUM(I90+I113)</f>
        <v>24060</v>
      </c>
      <c r="J114" s="178"/>
      <c r="K114" s="177">
        <f>SUM(K90+K113)</f>
        <v>8941</v>
      </c>
      <c r="L114" s="177">
        <f>SUM(L90+L113)</f>
        <v>33001</v>
      </c>
      <c r="M114" s="179"/>
    </row>
    <row r="115" spans="1:13" ht="21">
      <c r="A115" s="127"/>
      <c r="B115" s="127"/>
      <c r="C115" s="127"/>
      <c r="D115" s="94"/>
      <c r="E115" s="127"/>
      <c r="F115" s="356"/>
      <c r="G115" s="356"/>
      <c r="H115" s="356"/>
      <c r="I115" s="357"/>
      <c r="J115" s="357"/>
      <c r="K115" s="357"/>
      <c r="L115" s="357"/>
      <c r="M115" s="356"/>
    </row>
    <row r="116" spans="1:13" ht="21">
      <c r="A116" s="127"/>
      <c r="B116" s="127"/>
      <c r="C116" s="127"/>
      <c r="D116" s="94"/>
      <c r="E116" s="565" t="s">
        <v>110</v>
      </c>
      <c r="F116" s="624"/>
      <c r="G116" s="624"/>
      <c r="H116" s="624"/>
      <c r="I116" s="565" t="s">
        <v>98</v>
      </c>
      <c r="J116" s="565"/>
      <c r="K116" s="565"/>
      <c r="L116" s="565"/>
      <c r="M116" s="356"/>
    </row>
    <row r="117" spans="1:13" ht="21">
      <c r="A117" s="127"/>
      <c r="B117" s="127"/>
      <c r="C117" s="127"/>
      <c r="D117" s="94"/>
      <c r="E117" s="624" t="s">
        <v>99</v>
      </c>
      <c r="F117" s="624"/>
      <c r="G117" s="624"/>
      <c r="H117" s="624"/>
      <c r="I117" s="624" t="s">
        <v>99</v>
      </c>
      <c r="J117" s="624"/>
      <c r="K117" s="624"/>
      <c r="L117" s="624"/>
      <c r="M117" s="356"/>
    </row>
    <row r="118" spans="1:13" ht="21">
      <c r="A118" s="127"/>
      <c r="B118" s="127"/>
      <c r="C118" s="127"/>
      <c r="D118" s="94"/>
      <c r="E118" s="121"/>
      <c r="F118" s="121"/>
      <c r="G118" s="121"/>
      <c r="H118" s="121"/>
      <c r="I118" s="624" t="s">
        <v>100</v>
      </c>
      <c r="J118" s="624"/>
      <c r="K118" s="624"/>
      <c r="L118" s="624"/>
      <c r="M118" s="356"/>
    </row>
    <row r="119" spans="1:13" ht="21">
      <c r="A119" s="127"/>
      <c r="B119" s="127"/>
      <c r="C119" s="127"/>
      <c r="D119" s="94"/>
      <c r="E119" s="121"/>
      <c r="F119" s="121"/>
      <c r="G119" s="121"/>
      <c r="H119" s="121"/>
      <c r="I119" s="121"/>
      <c r="J119" s="121"/>
      <c r="K119" s="121"/>
      <c r="L119" s="121"/>
      <c r="M119" s="356"/>
    </row>
    <row r="120" spans="1:13" ht="21">
      <c r="A120" s="127"/>
      <c r="B120" s="127"/>
      <c r="C120" s="127"/>
      <c r="D120" s="94"/>
      <c r="E120" s="121"/>
      <c r="F120" s="121"/>
      <c r="G120" s="121"/>
      <c r="H120" s="121"/>
      <c r="I120" s="121"/>
      <c r="J120" s="121"/>
      <c r="K120" s="121"/>
      <c r="L120" s="121"/>
      <c r="M120" s="356"/>
    </row>
    <row r="121" spans="1:13" ht="21">
      <c r="A121" s="566" t="s">
        <v>26</v>
      </c>
      <c r="B121" s="566"/>
      <c r="C121" s="566"/>
      <c r="D121" s="566"/>
      <c r="E121" s="566"/>
      <c r="F121" s="566"/>
      <c r="G121" s="566"/>
      <c r="H121" s="566"/>
      <c r="I121" s="566"/>
      <c r="J121" s="566"/>
      <c r="K121" s="566"/>
      <c r="L121" s="352" t="s">
        <v>95</v>
      </c>
      <c r="M121" s="352"/>
    </row>
    <row r="122" spans="1:13" ht="21">
      <c r="A122" s="131" t="s">
        <v>80</v>
      </c>
      <c r="B122" s="131"/>
      <c r="C122" s="126"/>
      <c r="D122" s="126"/>
      <c r="E122" s="126" t="str">
        <f>+E2</f>
        <v>อาคาร สปช.105/29</v>
      </c>
      <c r="F122" s="122"/>
      <c r="G122" s="123"/>
      <c r="H122" s="124"/>
      <c r="I122" s="127"/>
      <c r="J122" s="126"/>
      <c r="K122" s="126"/>
      <c r="L122" s="126"/>
      <c r="M122" s="126"/>
    </row>
    <row r="123" spans="1:13" ht="19.5" thickBot="1">
      <c r="A123" s="569" t="s">
        <v>0</v>
      </c>
      <c r="B123" s="569"/>
      <c r="C123" s="569"/>
      <c r="D123" s="126" t="str">
        <f>+D99</f>
        <v>โรงเรียน บ้านสามเรือน</v>
      </c>
      <c r="E123" s="126"/>
      <c r="F123" s="126"/>
      <c r="G123" s="126"/>
      <c r="H123" s="126"/>
      <c r="I123" s="128" t="s">
        <v>96</v>
      </c>
      <c r="J123" s="129" t="str">
        <f>+J3</f>
        <v>สพป.ขอนแก่น เขต 1</v>
      </c>
      <c r="K123" s="129"/>
      <c r="L123" s="129"/>
      <c r="M123" s="129"/>
    </row>
    <row r="124" spans="1:13" ht="19.5" thickTop="1">
      <c r="A124" s="580" t="s">
        <v>3</v>
      </c>
      <c r="B124" s="572" t="s">
        <v>4</v>
      </c>
      <c r="C124" s="573"/>
      <c r="D124" s="573"/>
      <c r="E124" s="573"/>
      <c r="F124" s="576" t="s">
        <v>11</v>
      </c>
      <c r="G124" s="578" t="s">
        <v>13</v>
      </c>
      <c r="H124" s="567" t="s">
        <v>19</v>
      </c>
      <c r="I124" s="568"/>
      <c r="J124" s="567" t="s">
        <v>15</v>
      </c>
      <c r="K124" s="568"/>
      <c r="L124" s="570" t="s">
        <v>17</v>
      </c>
      <c r="M124" s="580" t="s">
        <v>5</v>
      </c>
    </row>
    <row r="125" spans="1:13" ht="19.5" thickBot="1">
      <c r="A125" s="581"/>
      <c r="B125" s="574"/>
      <c r="C125" s="575"/>
      <c r="D125" s="575"/>
      <c r="E125" s="575"/>
      <c r="F125" s="577"/>
      <c r="G125" s="579"/>
      <c r="H125" s="95" t="s">
        <v>27</v>
      </c>
      <c r="I125" s="95" t="s">
        <v>16</v>
      </c>
      <c r="J125" s="95" t="s">
        <v>27</v>
      </c>
      <c r="K125" s="95" t="s">
        <v>16</v>
      </c>
      <c r="L125" s="571"/>
      <c r="M125" s="581"/>
    </row>
    <row r="126" spans="1:13" ht="19.5" thickTop="1">
      <c r="A126" s="96"/>
      <c r="B126" s="596"/>
      <c r="C126" s="597"/>
      <c r="D126" s="597"/>
      <c r="E126" s="598"/>
      <c r="F126" s="97">
        <v>23</v>
      </c>
      <c r="G126" s="98"/>
      <c r="H126" s="99">
        <v>24</v>
      </c>
      <c r="I126" s="100">
        <f aca="true" t="shared" si="15" ref="I126:I136">SUM(H126)*$F126</f>
        <v>552</v>
      </c>
      <c r="J126" s="101">
        <v>25</v>
      </c>
      <c r="K126" s="100">
        <f aca="true" t="shared" si="16" ref="K126:K133">SUM(J126)*$F126</f>
        <v>575</v>
      </c>
      <c r="L126" s="102">
        <f aca="true" t="shared" si="17" ref="L126:L136">SUM(,I126,K126)</f>
        <v>1127</v>
      </c>
      <c r="M126" s="98"/>
    </row>
    <row r="127" spans="1:13" ht="18.75">
      <c r="A127" s="132"/>
      <c r="B127" s="458"/>
      <c r="C127" s="459"/>
      <c r="D127" s="459"/>
      <c r="E127" s="460"/>
      <c r="F127" s="107">
        <v>26</v>
      </c>
      <c r="G127" s="108"/>
      <c r="H127" s="109">
        <v>222</v>
      </c>
      <c r="I127" s="100">
        <f t="shared" si="15"/>
        <v>5772</v>
      </c>
      <c r="J127" s="133">
        <v>27</v>
      </c>
      <c r="K127" s="100">
        <f t="shared" si="16"/>
        <v>702</v>
      </c>
      <c r="L127" s="102">
        <f t="shared" si="17"/>
        <v>6474</v>
      </c>
      <c r="M127" s="108"/>
    </row>
    <row r="128" spans="1:13" ht="18.75">
      <c r="A128" s="134"/>
      <c r="B128" s="458"/>
      <c r="C128" s="459"/>
      <c r="D128" s="459"/>
      <c r="E128" s="460"/>
      <c r="F128" s="135"/>
      <c r="G128" s="136"/>
      <c r="H128" s="102"/>
      <c r="I128" s="100">
        <f t="shared" si="15"/>
        <v>0</v>
      </c>
      <c r="J128" s="137"/>
      <c r="K128" s="100">
        <f t="shared" si="16"/>
        <v>0</v>
      </c>
      <c r="L128" s="102">
        <f t="shared" si="17"/>
        <v>0</v>
      </c>
      <c r="M128" s="138"/>
    </row>
    <row r="129" spans="1:13" ht="18.75">
      <c r="A129" s="132"/>
      <c r="B129" s="599"/>
      <c r="C129" s="600"/>
      <c r="D129" s="600"/>
      <c r="E129" s="601"/>
      <c r="F129" s="135"/>
      <c r="G129" s="136"/>
      <c r="H129" s="102"/>
      <c r="I129" s="139">
        <f t="shared" si="15"/>
        <v>0</v>
      </c>
      <c r="J129" s="137"/>
      <c r="K129" s="139">
        <f t="shared" si="16"/>
        <v>0</v>
      </c>
      <c r="L129" s="140">
        <f t="shared" si="17"/>
        <v>0</v>
      </c>
      <c r="M129" s="138"/>
    </row>
    <row r="130" spans="1:13" ht="18.75">
      <c r="A130" s="141"/>
      <c r="B130" s="142"/>
      <c r="C130" s="143"/>
      <c r="D130" s="462"/>
      <c r="E130" s="463"/>
      <c r="F130" s="135"/>
      <c r="G130" s="136"/>
      <c r="H130" s="102"/>
      <c r="I130" s="100">
        <f t="shared" si="15"/>
        <v>0</v>
      </c>
      <c r="J130" s="146"/>
      <c r="K130" s="100">
        <f t="shared" si="16"/>
        <v>0</v>
      </c>
      <c r="L130" s="102">
        <f t="shared" si="17"/>
        <v>0</v>
      </c>
      <c r="M130" s="147"/>
    </row>
    <row r="131" spans="1:13" ht="18.75">
      <c r="A131" s="141"/>
      <c r="B131" s="142"/>
      <c r="C131" s="143"/>
      <c r="D131" s="462"/>
      <c r="E131" s="463"/>
      <c r="F131" s="148"/>
      <c r="G131" s="136"/>
      <c r="H131" s="102"/>
      <c r="I131" s="139">
        <f t="shared" si="15"/>
        <v>0</v>
      </c>
      <c r="J131" s="146"/>
      <c r="K131" s="100">
        <f t="shared" si="16"/>
        <v>0</v>
      </c>
      <c r="L131" s="140">
        <f t="shared" si="17"/>
        <v>0</v>
      </c>
      <c r="M131" s="147"/>
    </row>
    <row r="132" spans="1:13" ht="18.75">
      <c r="A132" s="141"/>
      <c r="B132" s="142"/>
      <c r="C132" s="143"/>
      <c r="D132" s="462"/>
      <c r="E132" s="463"/>
      <c r="F132" s="148"/>
      <c r="G132" s="136"/>
      <c r="H132" s="102"/>
      <c r="I132" s="100">
        <f t="shared" si="15"/>
        <v>0</v>
      </c>
      <c r="J132" s="146"/>
      <c r="K132" s="100">
        <f t="shared" si="16"/>
        <v>0</v>
      </c>
      <c r="L132" s="102">
        <f t="shared" si="17"/>
        <v>0</v>
      </c>
      <c r="M132" s="147"/>
    </row>
    <row r="133" spans="1:13" ht="18.75">
      <c r="A133" s="141"/>
      <c r="B133" s="142"/>
      <c r="C133" s="143"/>
      <c r="D133" s="462"/>
      <c r="E133" s="463"/>
      <c r="F133" s="135"/>
      <c r="G133" s="136"/>
      <c r="H133" s="102"/>
      <c r="I133" s="139">
        <f t="shared" si="15"/>
        <v>0</v>
      </c>
      <c r="J133" s="146"/>
      <c r="K133" s="139">
        <f t="shared" si="16"/>
        <v>0</v>
      </c>
      <c r="L133" s="140">
        <f t="shared" si="17"/>
        <v>0</v>
      </c>
      <c r="M133" s="147"/>
    </row>
    <row r="134" spans="1:13" ht="18.75">
      <c r="A134" s="132"/>
      <c r="B134" s="458"/>
      <c r="C134" s="459"/>
      <c r="D134" s="459"/>
      <c r="E134" s="460"/>
      <c r="F134" s="149"/>
      <c r="G134" s="150"/>
      <c r="H134" s="151"/>
      <c r="I134" s="100">
        <f t="shared" si="15"/>
        <v>0</v>
      </c>
      <c r="J134" s="152"/>
      <c r="K134" s="153">
        <f>SUM(K130:K133)</f>
        <v>0</v>
      </c>
      <c r="L134" s="102">
        <f t="shared" si="17"/>
        <v>0</v>
      </c>
      <c r="M134" s="147"/>
    </row>
    <row r="135" spans="1:13" ht="18.75">
      <c r="A135" s="141"/>
      <c r="B135" s="458"/>
      <c r="C135" s="459"/>
      <c r="D135" s="459"/>
      <c r="E135" s="460"/>
      <c r="F135" s="135"/>
      <c r="G135" s="136"/>
      <c r="H135" s="102"/>
      <c r="I135" s="139">
        <f t="shared" si="15"/>
        <v>0</v>
      </c>
      <c r="J135" s="137"/>
      <c r="K135" s="100">
        <f>SUM(J135)*$F135</f>
        <v>0</v>
      </c>
      <c r="L135" s="140">
        <f t="shared" si="17"/>
        <v>0</v>
      </c>
      <c r="M135" s="138"/>
    </row>
    <row r="136" spans="1:13" ht="19.5" thickBot="1">
      <c r="A136" s="141"/>
      <c r="B136" s="142"/>
      <c r="C136" s="143"/>
      <c r="D136" s="602"/>
      <c r="E136" s="603"/>
      <c r="F136" s="135"/>
      <c r="G136" s="136"/>
      <c r="H136" s="102"/>
      <c r="I136" s="100">
        <f t="shared" si="15"/>
        <v>0</v>
      </c>
      <c r="J136" s="146"/>
      <c r="K136" s="100">
        <f>SUM(J136)*$F136</f>
        <v>0</v>
      </c>
      <c r="L136" s="102">
        <f t="shared" si="17"/>
        <v>0</v>
      </c>
      <c r="M136" s="147"/>
    </row>
    <row r="137" spans="1:13" ht="18.75">
      <c r="A137" s="163"/>
      <c r="B137" s="164"/>
      <c r="C137" s="165"/>
      <c r="D137" s="166"/>
      <c r="E137" s="166" t="s">
        <v>111</v>
      </c>
      <c r="F137" s="224"/>
      <c r="G137" s="166"/>
      <c r="H137" s="225"/>
      <c r="I137" s="171">
        <f>SUM(I126:I136)</f>
        <v>6324</v>
      </c>
      <c r="J137" s="172"/>
      <c r="K137" s="173">
        <f>SUM(K126:K136)</f>
        <v>1277</v>
      </c>
      <c r="L137" s="173">
        <f>SUM(L126:L136)</f>
        <v>7601</v>
      </c>
      <c r="M137" s="174"/>
    </row>
    <row r="138" spans="1:13" ht="19.5" thickBot="1">
      <c r="A138" s="175"/>
      <c r="B138" s="164"/>
      <c r="C138" s="165"/>
      <c r="D138" s="166"/>
      <c r="E138" s="166" t="s">
        <v>112</v>
      </c>
      <c r="F138" s="224"/>
      <c r="G138" s="166"/>
      <c r="H138" s="225"/>
      <c r="I138" s="177">
        <f>SUM(I114+I137)</f>
        <v>30384</v>
      </c>
      <c r="J138" s="178"/>
      <c r="K138" s="177">
        <f>SUM(K114+K137)</f>
        <v>10218</v>
      </c>
      <c r="L138" s="177">
        <f>SUM(L114+L137)</f>
        <v>40602</v>
      </c>
      <c r="M138" s="179"/>
    </row>
    <row r="139" spans="1:13" ht="21">
      <c r="A139" s="127"/>
      <c r="B139" s="127"/>
      <c r="C139" s="127"/>
      <c r="D139" s="94"/>
      <c r="E139" s="127"/>
      <c r="F139" s="356"/>
      <c r="G139" s="356"/>
      <c r="H139" s="356"/>
      <c r="I139" s="357"/>
      <c r="J139" s="357"/>
      <c r="K139" s="357"/>
      <c r="L139" s="357"/>
      <c r="M139" s="356"/>
    </row>
    <row r="140" spans="1:13" ht="21">
      <c r="A140" s="127"/>
      <c r="B140" s="127"/>
      <c r="C140" s="127"/>
      <c r="D140" s="94"/>
      <c r="E140" s="565" t="s">
        <v>110</v>
      </c>
      <c r="F140" s="624"/>
      <c r="G140" s="624"/>
      <c r="H140" s="624"/>
      <c r="I140" s="565" t="s">
        <v>98</v>
      </c>
      <c r="J140" s="565"/>
      <c r="K140" s="565"/>
      <c r="L140" s="565"/>
      <c r="M140" s="356"/>
    </row>
    <row r="141" spans="1:13" ht="21">
      <c r="A141" s="127"/>
      <c r="B141" s="127"/>
      <c r="C141" s="127"/>
      <c r="D141" s="94"/>
      <c r="E141" s="624" t="s">
        <v>99</v>
      </c>
      <c r="F141" s="624"/>
      <c r="G141" s="624"/>
      <c r="H141" s="624"/>
      <c r="I141" s="624" t="s">
        <v>99</v>
      </c>
      <c r="J141" s="624"/>
      <c r="K141" s="624"/>
      <c r="L141" s="624"/>
      <c r="M141" s="356"/>
    </row>
    <row r="142" spans="1:13" ht="21">
      <c r="A142" s="127"/>
      <c r="B142" s="127"/>
      <c r="C142" s="127"/>
      <c r="D142" s="94"/>
      <c r="E142" s="121"/>
      <c r="F142" s="121"/>
      <c r="G142" s="121"/>
      <c r="H142" s="121"/>
      <c r="I142" s="624" t="s">
        <v>100</v>
      </c>
      <c r="J142" s="624"/>
      <c r="K142" s="624"/>
      <c r="L142" s="624"/>
      <c r="M142" s="356"/>
    </row>
    <row r="143" spans="1:13" ht="21">
      <c r="A143" s="127"/>
      <c r="B143" s="127"/>
      <c r="C143" s="127"/>
      <c r="D143" s="94"/>
      <c r="E143" s="121"/>
      <c r="F143" s="121"/>
      <c r="G143" s="121"/>
      <c r="H143" s="121"/>
      <c r="I143" s="121"/>
      <c r="J143" s="121"/>
      <c r="K143" s="121"/>
      <c r="L143" s="121"/>
      <c r="M143" s="356"/>
    </row>
    <row r="144" spans="1:13" ht="21">
      <c r="A144" s="127"/>
      <c r="B144" s="127"/>
      <c r="C144" s="127"/>
      <c r="D144" s="94"/>
      <c r="E144" s="121"/>
      <c r="F144" s="121"/>
      <c r="G144" s="121"/>
      <c r="H144" s="121"/>
      <c r="I144" s="121"/>
      <c r="J144" s="121"/>
      <c r="K144" s="121"/>
      <c r="L144" s="121"/>
      <c r="M144" s="356"/>
    </row>
    <row r="145" spans="1:13" ht="21">
      <c r="A145" s="566" t="s">
        <v>26</v>
      </c>
      <c r="B145" s="566"/>
      <c r="C145" s="566"/>
      <c r="D145" s="566"/>
      <c r="E145" s="566"/>
      <c r="F145" s="566"/>
      <c r="G145" s="566"/>
      <c r="H145" s="566"/>
      <c r="I145" s="566"/>
      <c r="J145" s="566"/>
      <c r="K145" s="566"/>
      <c r="L145" s="352" t="s">
        <v>95</v>
      </c>
      <c r="M145" s="352"/>
    </row>
    <row r="146" spans="1:13" ht="21">
      <c r="A146" s="131" t="s">
        <v>80</v>
      </c>
      <c r="B146" s="131"/>
      <c r="C146" s="126"/>
      <c r="D146" s="126"/>
      <c r="E146" s="126" t="str">
        <f>+E26</f>
        <v>อาคาร สปช.105/29</v>
      </c>
      <c r="F146" s="122"/>
      <c r="G146" s="123"/>
      <c r="H146" s="124"/>
      <c r="I146" s="127"/>
      <c r="J146" s="126"/>
      <c r="K146" s="126"/>
      <c r="L146" s="126"/>
      <c r="M146" s="126"/>
    </row>
    <row r="147" spans="1:13" ht="19.5" thickBot="1">
      <c r="A147" s="569" t="s">
        <v>0</v>
      </c>
      <c r="B147" s="569"/>
      <c r="C147" s="569"/>
      <c r="D147" s="126" t="str">
        <f>+D123</f>
        <v>โรงเรียน บ้านสามเรือน</v>
      </c>
      <c r="E147" s="126"/>
      <c r="F147" s="126"/>
      <c r="G147" s="126"/>
      <c r="H147" s="126"/>
      <c r="I147" s="128" t="s">
        <v>96</v>
      </c>
      <c r="J147" s="129" t="str">
        <f>+J27</f>
        <v>สพป.ขอนแก่น เขต 1</v>
      </c>
      <c r="K147" s="129"/>
      <c r="L147" s="129"/>
      <c r="M147" s="129"/>
    </row>
    <row r="148" spans="1:13" ht="19.5" thickTop="1">
      <c r="A148" s="580" t="s">
        <v>3</v>
      </c>
      <c r="B148" s="572" t="s">
        <v>4</v>
      </c>
      <c r="C148" s="573"/>
      <c r="D148" s="573"/>
      <c r="E148" s="573"/>
      <c r="F148" s="576" t="s">
        <v>11</v>
      </c>
      <c r="G148" s="578" t="s">
        <v>13</v>
      </c>
      <c r="H148" s="567" t="s">
        <v>19</v>
      </c>
      <c r="I148" s="568"/>
      <c r="J148" s="567" t="s">
        <v>15</v>
      </c>
      <c r="K148" s="568"/>
      <c r="L148" s="570" t="s">
        <v>17</v>
      </c>
      <c r="M148" s="580" t="s">
        <v>5</v>
      </c>
    </row>
    <row r="149" spans="1:13" ht="19.5" thickBot="1">
      <c r="A149" s="581"/>
      <c r="B149" s="574"/>
      <c r="C149" s="575"/>
      <c r="D149" s="575"/>
      <c r="E149" s="575"/>
      <c r="F149" s="577"/>
      <c r="G149" s="579"/>
      <c r="H149" s="95" t="s">
        <v>27</v>
      </c>
      <c r="I149" s="95" t="s">
        <v>16</v>
      </c>
      <c r="J149" s="95" t="s">
        <v>27</v>
      </c>
      <c r="K149" s="95" t="s">
        <v>16</v>
      </c>
      <c r="L149" s="571"/>
      <c r="M149" s="581"/>
    </row>
    <row r="150" spans="1:13" ht="19.5" thickTop="1">
      <c r="A150" s="96"/>
      <c r="B150" s="596"/>
      <c r="C150" s="597"/>
      <c r="D150" s="597"/>
      <c r="E150" s="598"/>
      <c r="F150" s="97">
        <v>23</v>
      </c>
      <c r="G150" s="98"/>
      <c r="H150" s="99">
        <v>24</v>
      </c>
      <c r="I150" s="100">
        <f aca="true" t="shared" si="18" ref="I150:I160">SUM(H150)*$F150</f>
        <v>552</v>
      </c>
      <c r="J150" s="101">
        <v>25</v>
      </c>
      <c r="K150" s="100">
        <f aca="true" t="shared" si="19" ref="K150:K157">SUM(J150)*$F150</f>
        <v>575</v>
      </c>
      <c r="L150" s="102">
        <f aca="true" t="shared" si="20" ref="L150:L160">SUM(,I150,K150)</f>
        <v>1127</v>
      </c>
      <c r="M150" s="98"/>
    </row>
    <row r="151" spans="1:13" ht="18.75">
      <c r="A151" s="132"/>
      <c r="B151" s="458"/>
      <c r="C151" s="459"/>
      <c r="D151" s="459"/>
      <c r="E151" s="460"/>
      <c r="F151" s="107">
        <v>26</v>
      </c>
      <c r="G151" s="108"/>
      <c r="H151" s="109">
        <v>222</v>
      </c>
      <c r="I151" s="100">
        <f t="shared" si="18"/>
        <v>5772</v>
      </c>
      <c r="J151" s="133">
        <v>27</v>
      </c>
      <c r="K151" s="100">
        <f t="shared" si="19"/>
        <v>702</v>
      </c>
      <c r="L151" s="102">
        <f t="shared" si="20"/>
        <v>6474</v>
      </c>
      <c r="M151" s="108"/>
    </row>
    <row r="152" spans="1:13" ht="18.75">
      <c r="A152" s="134"/>
      <c r="B152" s="458"/>
      <c r="C152" s="459"/>
      <c r="D152" s="459"/>
      <c r="E152" s="460"/>
      <c r="F152" s="135"/>
      <c r="G152" s="136"/>
      <c r="H152" s="102"/>
      <c r="I152" s="100">
        <f t="shared" si="18"/>
        <v>0</v>
      </c>
      <c r="J152" s="137"/>
      <c r="K152" s="100">
        <f t="shared" si="19"/>
        <v>0</v>
      </c>
      <c r="L152" s="102">
        <f t="shared" si="20"/>
        <v>0</v>
      </c>
      <c r="M152" s="138"/>
    </row>
    <row r="153" spans="1:13" ht="18.75">
      <c r="A153" s="132"/>
      <c r="B153" s="599"/>
      <c r="C153" s="600"/>
      <c r="D153" s="600"/>
      <c r="E153" s="601"/>
      <c r="F153" s="135"/>
      <c r="G153" s="136"/>
      <c r="H153" s="102"/>
      <c r="I153" s="139">
        <f t="shared" si="18"/>
        <v>0</v>
      </c>
      <c r="J153" s="137"/>
      <c r="K153" s="139">
        <f t="shared" si="19"/>
        <v>0</v>
      </c>
      <c r="L153" s="140">
        <f t="shared" si="20"/>
        <v>0</v>
      </c>
      <c r="M153" s="138"/>
    </row>
    <row r="154" spans="1:13" ht="18.75">
      <c r="A154" s="141"/>
      <c r="B154" s="142"/>
      <c r="C154" s="143"/>
      <c r="D154" s="462"/>
      <c r="E154" s="463"/>
      <c r="F154" s="135"/>
      <c r="G154" s="136"/>
      <c r="H154" s="102"/>
      <c r="I154" s="100">
        <f t="shared" si="18"/>
        <v>0</v>
      </c>
      <c r="J154" s="146"/>
      <c r="K154" s="100">
        <f t="shared" si="19"/>
        <v>0</v>
      </c>
      <c r="L154" s="102">
        <f t="shared" si="20"/>
        <v>0</v>
      </c>
      <c r="M154" s="147"/>
    </row>
    <row r="155" spans="1:13" ht="18.75">
      <c r="A155" s="141"/>
      <c r="B155" s="142"/>
      <c r="C155" s="143"/>
      <c r="D155" s="462"/>
      <c r="E155" s="463"/>
      <c r="F155" s="148"/>
      <c r="G155" s="136"/>
      <c r="H155" s="102"/>
      <c r="I155" s="139">
        <f t="shared" si="18"/>
        <v>0</v>
      </c>
      <c r="J155" s="146"/>
      <c r="K155" s="100">
        <f t="shared" si="19"/>
        <v>0</v>
      </c>
      <c r="L155" s="140">
        <f t="shared" si="20"/>
        <v>0</v>
      </c>
      <c r="M155" s="147"/>
    </row>
    <row r="156" spans="1:13" ht="18.75">
      <c r="A156" s="141"/>
      <c r="B156" s="142"/>
      <c r="C156" s="143"/>
      <c r="D156" s="462"/>
      <c r="E156" s="463"/>
      <c r="F156" s="148"/>
      <c r="G156" s="136"/>
      <c r="H156" s="102"/>
      <c r="I156" s="100">
        <f t="shared" si="18"/>
        <v>0</v>
      </c>
      <c r="J156" s="146"/>
      <c r="K156" s="100">
        <f t="shared" si="19"/>
        <v>0</v>
      </c>
      <c r="L156" s="102">
        <f t="shared" si="20"/>
        <v>0</v>
      </c>
      <c r="M156" s="147"/>
    </row>
    <row r="157" spans="1:13" ht="18.75">
      <c r="A157" s="141"/>
      <c r="B157" s="142"/>
      <c r="C157" s="143"/>
      <c r="D157" s="462"/>
      <c r="E157" s="463"/>
      <c r="F157" s="135"/>
      <c r="G157" s="136"/>
      <c r="H157" s="102"/>
      <c r="I157" s="139">
        <f t="shared" si="18"/>
        <v>0</v>
      </c>
      <c r="J157" s="146"/>
      <c r="K157" s="139">
        <f t="shared" si="19"/>
        <v>0</v>
      </c>
      <c r="L157" s="140">
        <f t="shared" si="20"/>
        <v>0</v>
      </c>
      <c r="M157" s="147"/>
    </row>
    <row r="158" spans="1:13" ht="18.75">
      <c r="A158" s="132"/>
      <c r="B158" s="458"/>
      <c r="C158" s="459"/>
      <c r="D158" s="459"/>
      <c r="E158" s="460"/>
      <c r="F158" s="149"/>
      <c r="G158" s="150"/>
      <c r="H158" s="151"/>
      <c r="I158" s="100">
        <f t="shared" si="18"/>
        <v>0</v>
      </c>
      <c r="J158" s="152"/>
      <c r="K158" s="153">
        <f>SUM(K154:K157)</f>
        <v>0</v>
      </c>
      <c r="L158" s="102">
        <f t="shared" si="20"/>
        <v>0</v>
      </c>
      <c r="M158" s="147"/>
    </row>
    <row r="159" spans="1:13" ht="18.75">
      <c r="A159" s="141"/>
      <c r="B159" s="458"/>
      <c r="C159" s="459"/>
      <c r="D159" s="459"/>
      <c r="E159" s="460"/>
      <c r="F159" s="135"/>
      <c r="G159" s="136"/>
      <c r="H159" s="102"/>
      <c r="I159" s="139">
        <f t="shared" si="18"/>
        <v>0</v>
      </c>
      <c r="J159" s="137"/>
      <c r="K159" s="100">
        <f>SUM(J159)*$F159</f>
        <v>0</v>
      </c>
      <c r="L159" s="140">
        <f t="shared" si="20"/>
        <v>0</v>
      </c>
      <c r="M159" s="138"/>
    </row>
    <row r="160" spans="1:13" ht="19.5" thickBot="1">
      <c r="A160" s="141"/>
      <c r="B160" s="142"/>
      <c r="C160" s="143"/>
      <c r="D160" s="602"/>
      <c r="E160" s="603"/>
      <c r="F160" s="135"/>
      <c r="G160" s="136"/>
      <c r="H160" s="102"/>
      <c r="I160" s="100">
        <f t="shared" si="18"/>
        <v>0</v>
      </c>
      <c r="J160" s="146"/>
      <c r="K160" s="100">
        <f>SUM(J160)*$F160</f>
        <v>0</v>
      </c>
      <c r="L160" s="102">
        <f t="shared" si="20"/>
        <v>0</v>
      </c>
      <c r="M160" s="147"/>
    </row>
    <row r="161" spans="1:13" ht="18.75">
      <c r="A161" s="163"/>
      <c r="B161" s="164"/>
      <c r="C161" s="165"/>
      <c r="D161" s="166"/>
      <c r="E161" s="166" t="s">
        <v>120</v>
      </c>
      <c r="F161" s="224"/>
      <c r="G161" s="166"/>
      <c r="H161" s="225"/>
      <c r="I161" s="171">
        <f>SUM(I150:I160)</f>
        <v>6324</v>
      </c>
      <c r="J161" s="172"/>
      <c r="K161" s="173">
        <f>SUM(K150:K160)</f>
        <v>1277</v>
      </c>
      <c r="L161" s="173">
        <f>SUM(L150:L160)</f>
        <v>7601</v>
      </c>
      <c r="M161" s="174"/>
    </row>
    <row r="162" spans="1:13" ht="19.5" thickBot="1">
      <c r="A162" s="175"/>
      <c r="B162" s="164"/>
      <c r="C162" s="165"/>
      <c r="D162" s="166"/>
      <c r="E162" s="166" t="s">
        <v>121</v>
      </c>
      <c r="F162" s="224"/>
      <c r="G162" s="166"/>
      <c r="H162" s="225"/>
      <c r="I162" s="177">
        <f>SUM(I138+I161)</f>
        <v>36708</v>
      </c>
      <c r="J162" s="178"/>
      <c r="K162" s="177">
        <f>SUM(K138+K161)</f>
        <v>11495</v>
      </c>
      <c r="L162" s="177">
        <f>SUM(L138+L161)</f>
        <v>48203</v>
      </c>
      <c r="M162" s="179"/>
    </row>
    <row r="163" spans="1:13" ht="21">
      <c r="A163" s="127"/>
      <c r="B163" s="127"/>
      <c r="C163" s="127"/>
      <c r="D163" s="94"/>
      <c r="E163" s="127"/>
      <c r="F163" s="356"/>
      <c r="G163" s="356"/>
      <c r="H163" s="356"/>
      <c r="I163" s="357"/>
      <c r="J163" s="357"/>
      <c r="K163" s="357"/>
      <c r="L163" s="357"/>
      <c r="M163" s="356"/>
    </row>
    <row r="164" spans="1:13" ht="21">
      <c r="A164" s="127"/>
      <c r="B164" s="127"/>
      <c r="C164" s="127"/>
      <c r="D164" s="94"/>
      <c r="E164" s="565" t="s">
        <v>110</v>
      </c>
      <c r="F164" s="624"/>
      <c r="G164" s="624"/>
      <c r="H164" s="624"/>
      <c r="I164" s="565" t="s">
        <v>98</v>
      </c>
      <c r="J164" s="565"/>
      <c r="K164" s="565"/>
      <c r="L164" s="565"/>
      <c r="M164" s="356"/>
    </row>
    <row r="165" spans="1:13" ht="21">
      <c r="A165" s="127"/>
      <c r="B165" s="127"/>
      <c r="C165" s="127"/>
      <c r="D165" s="94"/>
      <c r="E165" s="624" t="s">
        <v>99</v>
      </c>
      <c r="F165" s="624"/>
      <c r="G165" s="624"/>
      <c r="H165" s="624"/>
      <c r="I165" s="624" t="s">
        <v>99</v>
      </c>
      <c r="J165" s="624"/>
      <c r="K165" s="624"/>
      <c r="L165" s="624"/>
      <c r="M165" s="356"/>
    </row>
    <row r="166" spans="1:13" ht="21">
      <c r="A166" s="127"/>
      <c r="B166" s="127"/>
      <c r="C166" s="127"/>
      <c r="D166" s="94"/>
      <c r="E166" s="121"/>
      <c r="F166" s="121"/>
      <c r="G166" s="121"/>
      <c r="H166" s="121"/>
      <c r="I166" s="624" t="s">
        <v>100</v>
      </c>
      <c r="J166" s="624"/>
      <c r="K166" s="624"/>
      <c r="L166" s="624"/>
      <c r="M166" s="356"/>
    </row>
  </sheetData>
  <sheetProtection/>
  <mergeCells count="186">
    <mergeCell ref="I166:L166"/>
    <mergeCell ref="B159:E159"/>
    <mergeCell ref="D160:E160"/>
    <mergeCell ref="E164:H164"/>
    <mergeCell ref="I164:L164"/>
    <mergeCell ref="E165:H165"/>
    <mergeCell ref="I165:L165"/>
    <mergeCell ref="B153:E153"/>
    <mergeCell ref="D154:E154"/>
    <mergeCell ref="D155:E155"/>
    <mergeCell ref="D156:E156"/>
    <mergeCell ref="D157:E157"/>
    <mergeCell ref="B158:E158"/>
    <mergeCell ref="J148:K148"/>
    <mergeCell ref="L148:L149"/>
    <mergeCell ref="M148:M149"/>
    <mergeCell ref="B150:E150"/>
    <mergeCell ref="B151:E151"/>
    <mergeCell ref="B152:E152"/>
    <mergeCell ref="A147:C147"/>
    <mergeCell ref="A148:A149"/>
    <mergeCell ref="B148:E149"/>
    <mergeCell ref="F148:F149"/>
    <mergeCell ref="G148:G149"/>
    <mergeCell ref="H148:I148"/>
    <mergeCell ref="E140:H140"/>
    <mergeCell ref="I140:L140"/>
    <mergeCell ref="E141:H141"/>
    <mergeCell ref="I141:L141"/>
    <mergeCell ref="I142:L142"/>
    <mergeCell ref="A145:K145"/>
    <mergeCell ref="D131:E131"/>
    <mergeCell ref="D132:E132"/>
    <mergeCell ref="D133:E133"/>
    <mergeCell ref="B134:E134"/>
    <mergeCell ref="B135:E135"/>
    <mergeCell ref="D136:E136"/>
    <mergeCell ref="M124:M125"/>
    <mergeCell ref="B126:E126"/>
    <mergeCell ref="B127:E127"/>
    <mergeCell ref="B128:E128"/>
    <mergeCell ref="B129:E129"/>
    <mergeCell ref="D130:E130"/>
    <mergeCell ref="I118:L118"/>
    <mergeCell ref="A121:K121"/>
    <mergeCell ref="A123:C123"/>
    <mergeCell ref="A124:A125"/>
    <mergeCell ref="B124:E125"/>
    <mergeCell ref="F124:F125"/>
    <mergeCell ref="G124:G125"/>
    <mergeCell ref="H124:I124"/>
    <mergeCell ref="J124:K124"/>
    <mergeCell ref="L124:L125"/>
    <mergeCell ref="B111:E111"/>
    <mergeCell ref="D112:E112"/>
    <mergeCell ref="E116:H116"/>
    <mergeCell ref="I116:L116"/>
    <mergeCell ref="E117:H117"/>
    <mergeCell ref="I117:L117"/>
    <mergeCell ref="B105:E105"/>
    <mergeCell ref="D106:E106"/>
    <mergeCell ref="D107:E107"/>
    <mergeCell ref="D108:E108"/>
    <mergeCell ref="D109:E109"/>
    <mergeCell ref="B110:E110"/>
    <mergeCell ref="J100:K100"/>
    <mergeCell ref="L100:L101"/>
    <mergeCell ref="M100:M101"/>
    <mergeCell ref="B102:E102"/>
    <mergeCell ref="B103:E103"/>
    <mergeCell ref="B104:E104"/>
    <mergeCell ref="A99:C99"/>
    <mergeCell ref="A100:A101"/>
    <mergeCell ref="B100:E101"/>
    <mergeCell ref="F100:F101"/>
    <mergeCell ref="G100:G101"/>
    <mergeCell ref="H100:I100"/>
    <mergeCell ref="E92:H92"/>
    <mergeCell ref="I92:L92"/>
    <mergeCell ref="E93:H93"/>
    <mergeCell ref="I93:L93"/>
    <mergeCell ref="I94:L94"/>
    <mergeCell ref="A97:K97"/>
    <mergeCell ref="D83:E83"/>
    <mergeCell ref="D84:E84"/>
    <mergeCell ref="D85:E85"/>
    <mergeCell ref="B86:E86"/>
    <mergeCell ref="B87:E87"/>
    <mergeCell ref="D88:E88"/>
    <mergeCell ref="M76:M77"/>
    <mergeCell ref="B78:E78"/>
    <mergeCell ref="B79:E79"/>
    <mergeCell ref="B80:E80"/>
    <mergeCell ref="B81:E81"/>
    <mergeCell ref="D82:E82"/>
    <mergeCell ref="I70:L70"/>
    <mergeCell ref="A73:K73"/>
    <mergeCell ref="A75:C75"/>
    <mergeCell ref="A76:A77"/>
    <mergeCell ref="B76:E77"/>
    <mergeCell ref="F76:F77"/>
    <mergeCell ref="G76:G77"/>
    <mergeCell ref="H76:I76"/>
    <mergeCell ref="J76:K76"/>
    <mergeCell ref="L76:L77"/>
    <mergeCell ref="B63:E63"/>
    <mergeCell ref="D64:E64"/>
    <mergeCell ref="E68:H68"/>
    <mergeCell ref="I68:L68"/>
    <mergeCell ref="E69:H69"/>
    <mergeCell ref="I69:L69"/>
    <mergeCell ref="B57:E57"/>
    <mergeCell ref="D58:E58"/>
    <mergeCell ref="D59:E59"/>
    <mergeCell ref="D60:E60"/>
    <mergeCell ref="D61:E61"/>
    <mergeCell ref="B62:E62"/>
    <mergeCell ref="J52:K52"/>
    <mergeCell ref="L52:L53"/>
    <mergeCell ref="M52:M53"/>
    <mergeCell ref="B54:E54"/>
    <mergeCell ref="B55:E55"/>
    <mergeCell ref="B56:E56"/>
    <mergeCell ref="A51:C51"/>
    <mergeCell ref="A52:A53"/>
    <mergeCell ref="B52:E53"/>
    <mergeCell ref="F52:F53"/>
    <mergeCell ref="G52:G53"/>
    <mergeCell ref="H52:I52"/>
    <mergeCell ref="E44:H44"/>
    <mergeCell ref="I44:L44"/>
    <mergeCell ref="E45:H45"/>
    <mergeCell ref="I45:L45"/>
    <mergeCell ref="I46:L46"/>
    <mergeCell ref="A49:K49"/>
    <mergeCell ref="D35:E35"/>
    <mergeCell ref="D36:E36"/>
    <mergeCell ref="D37:E37"/>
    <mergeCell ref="B38:E38"/>
    <mergeCell ref="B39:E39"/>
    <mergeCell ref="C40:E40"/>
    <mergeCell ref="M28:M29"/>
    <mergeCell ref="B30:E30"/>
    <mergeCell ref="B31:E31"/>
    <mergeCell ref="B32:E32"/>
    <mergeCell ref="B33:E33"/>
    <mergeCell ref="D34:E34"/>
    <mergeCell ref="I22:L22"/>
    <mergeCell ref="A25:K25"/>
    <mergeCell ref="A27:C27"/>
    <mergeCell ref="A28:A29"/>
    <mergeCell ref="B28:E29"/>
    <mergeCell ref="F28:F29"/>
    <mergeCell ref="G28:G29"/>
    <mergeCell ref="H28:I28"/>
    <mergeCell ref="J28:K28"/>
    <mergeCell ref="L28:L29"/>
    <mergeCell ref="B16:E16"/>
    <mergeCell ref="B17:E17"/>
    <mergeCell ref="A18:H18"/>
    <mergeCell ref="E20:H20"/>
    <mergeCell ref="I20:L20"/>
    <mergeCell ref="E21:H21"/>
    <mergeCell ref="I21:L21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94" bottom="0.9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FF"/>
  </sheetPr>
  <dimension ref="A1:L29"/>
  <sheetViews>
    <sheetView zoomScale="115" zoomScaleNormal="115" zoomScalePageLayoutView="0" workbookViewId="0" topLeftCell="A1">
      <selection activeCell="A1" sqref="A1:IV16384"/>
    </sheetView>
  </sheetViews>
  <sheetFormatPr defaultColWidth="9.140625" defaultRowHeight="12.75"/>
  <cols>
    <col min="1" max="1" width="8.421875" style="363" customWidth="1"/>
    <col min="2" max="2" width="4.140625" style="363" customWidth="1"/>
    <col min="3" max="3" width="4.00390625" style="363" customWidth="1"/>
    <col min="4" max="4" width="9.7109375" style="363" customWidth="1"/>
    <col min="5" max="5" width="7.8515625" style="363" customWidth="1"/>
    <col min="6" max="6" width="5.140625" style="363" customWidth="1"/>
    <col min="7" max="7" width="4.140625" style="363" customWidth="1"/>
    <col min="8" max="8" width="3.421875" style="363" customWidth="1"/>
    <col min="9" max="9" width="13.00390625" style="363" customWidth="1"/>
    <col min="10" max="10" width="8.57421875" style="363" customWidth="1"/>
    <col min="11" max="11" width="13.00390625" style="363" customWidth="1"/>
    <col min="12" max="12" width="16.57421875" style="363" customWidth="1"/>
    <col min="13" max="16384" width="9.140625" style="363" customWidth="1"/>
  </cols>
  <sheetData>
    <row r="1" spans="1:12" ht="21">
      <c r="A1" s="481" t="s">
        <v>150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278" t="s">
        <v>101</v>
      </c>
    </row>
    <row r="2" spans="1:12" ht="21">
      <c r="A2" s="280" t="s">
        <v>10</v>
      </c>
      <c r="B2" s="508" t="s">
        <v>68</v>
      </c>
      <c r="C2" s="508"/>
      <c r="D2" s="508"/>
      <c r="E2" s="509" t="str">
        <f>+'ปร.4เจ็ดหน้า'!E2</f>
        <v>อาคาร สปช.105/29</v>
      </c>
      <c r="F2" s="509"/>
      <c r="G2" s="509"/>
      <c r="H2" s="509"/>
      <c r="I2" s="509"/>
      <c r="J2" s="509"/>
      <c r="K2" s="509"/>
      <c r="L2" s="509"/>
    </row>
    <row r="3" spans="1:12" ht="21">
      <c r="A3" s="281" t="s">
        <v>10</v>
      </c>
      <c r="B3" s="282" t="s">
        <v>0</v>
      </c>
      <c r="C3" s="282"/>
      <c r="D3" s="282"/>
      <c r="E3" s="282" t="str">
        <f>+'ปร.4เจ็ดหน้า'!D3</f>
        <v>โรงเรียน บ้านสามเรือน</v>
      </c>
      <c r="F3" s="283"/>
      <c r="G3" s="283"/>
      <c r="H3" s="283"/>
      <c r="I3" s="283"/>
      <c r="J3" s="336" t="s">
        <v>149</v>
      </c>
      <c r="K3" s="594" t="s">
        <v>140</v>
      </c>
      <c r="L3" s="594"/>
    </row>
    <row r="4" spans="1:12" ht="21">
      <c r="A4" s="281" t="s">
        <v>10</v>
      </c>
      <c r="B4" s="286" t="s">
        <v>1</v>
      </c>
      <c r="C4" s="286"/>
      <c r="D4" s="286"/>
      <c r="E4" s="364" t="str">
        <f>+'ปร.4เจ็ดหน้า'!J3</f>
        <v>สพป.ขอนแก่น เขต 1</v>
      </c>
      <c r="F4" s="287"/>
      <c r="G4" s="287"/>
      <c r="H4" s="287"/>
      <c r="I4" s="287"/>
      <c r="J4" s="287"/>
      <c r="K4" s="287"/>
      <c r="L4" s="287"/>
    </row>
    <row r="5" spans="1:12" ht="21">
      <c r="A5" s="281" t="s">
        <v>10</v>
      </c>
      <c r="B5" s="489" t="s">
        <v>69</v>
      </c>
      <c r="C5" s="489"/>
      <c r="D5" s="489"/>
      <c r="E5" s="489"/>
      <c r="F5" s="489"/>
      <c r="G5" s="489"/>
      <c r="H5" s="489"/>
      <c r="I5" s="288" t="s">
        <v>11</v>
      </c>
      <c r="J5" s="83">
        <v>7</v>
      </c>
      <c r="K5" s="489" t="s">
        <v>12</v>
      </c>
      <c r="L5" s="489"/>
    </row>
    <row r="6" spans="1:12" ht="21">
      <c r="A6" s="281" t="s">
        <v>10</v>
      </c>
      <c r="B6" s="287" t="s">
        <v>2</v>
      </c>
      <c r="C6" s="287"/>
      <c r="D6" s="287"/>
      <c r="E6" s="287" t="str">
        <f>+'ปร.4เจ็ดหน้า'!K4</f>
        <v>26สค58</v>
      </c>
      <c r="F6" s="287"/>
      <c r="G6" s="595"/>
      <c r="H6" s="595"/>
      <c r="I6" s="494" t="s">
        <v>67</v>
      </c>
      <c r="J6" s="494"/>
      <c r="K6" s="493" t="s">
        <v>67</v>
      </c>
      <c r="L6" s="493"/>
    </row>
    <row r="7" spans="1:12" ht="21.75" thickBot="1">
      <c r="A7" s="289"/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ht="21.75" thickTop="1">
      <c r="A8" s="482" t="s">
        <v>3</v>
      </c>
      <c r="B8" s="510" t="s">
        <v>4</v>
      </c>
      <c r="C8" s="511"/>
      <c r="D8" s="511"/>
      <c r="E8" s="511"/>
      <c r="F8" s="511"/>
      <c r="G8" s="511"/>
      <c r="H8" s="511"/>
      <c r="I8" s="291" t="s">
        <v>24</v>
      </c>
      <c r="J8" s="519" t="s">
        <v>28</v>
      </c>
      <c r="K8" s="292" t="s">
        <v>21</v>
      </c>
      <c r="L8" s="482" t="s">
        <v>5</v>
      </c>
    </row>
    <row r="9" spans="1:12" ht="21.75" thickBot="1">
      <c r="A9" s="483"/>
      <c r="B9" s="513"/>
      <c r="C9" s="514"/>
      <c r="D9" s="514"/>
      <c r="E9" s="514"/>
      <c r="F9" s="514"/>
      <c r="G9" s="514"/>
      <c r="H9" s="514"/>
      <c r="I9" s="293" t="s">
        <v>117</v>
      </c>
      <c r="J9" s="520"/>
      <c r="K9" s="293" t="s">
        <v>22</v>
      </c>
      <c r="L9" s="483"/>
    </row>
    <row r="10" spans="1:12" ht="21.75" thickTop="1">
      <c r="A10" s="294">
        <v>1</v>
      </c>
      <c r="B10" s="495" t="s">
        <v>81</v>
      </c>
      <c r="C10" s="496"/>
      <c r="D10" s="496"/>
      <c r="E10" s="496"/>
      <c r="F10" s="496"/>
      <c r="G10" s="496"/>
      <c r="H10" s="496"/>
      <c r="I10" s="295">
        <f>+'ปร.4เจ็ดหน้า'!L162</f>
        <v>48203</v>
      </c>
      <c r="J10" s="296">
        <v>1.3074</v>
      </c>
      <c r="K10" s="295">
        <f>I10*J10</f>
        <v>63020.602199999994</v>
      </c>
      <c r="L10" s="297"/>
    </row>
    <row r="11" spans="1:12" ht="21">
      <c r="A11" s="298"/>
      <c r="B11" s="490"/>
      <c r="C11" s="489"/>
      <c r="D11" s="489"/>
      <c r="E11" s="489"/>
      <c r="F11" s="489"/>
      <c r="G11" s="489"/>
      <c r="H11" s="489"/>
      <c r="I11" s="299"/>
      <c r="J11" s="300"/>
      <c r="K11" s="299"/>
      <c r="L11" s="301"/>
    </row>
    <row r="12" spans="1:12" ht="21">
      <c r="A12" s="298"/>
      <c r="B12" s="619"/>
      <c r="C12" s="620"/>
      <c r="D12" s="620"/>
      <c r="E12" s="620"/>
      <c r="F12" s="620"/>
      <c r="G12" s="620"/>
      <c r="H12" s="620"/>
      <c r="I12" s="304"/>
      <c r="J12" s="300"/>
      <c r="K12" s="299"/>
      <c r="L12" s="301"/>
    </row>
    <row r="13" spans="1:12" ht="21">
      <c r="A13" s="298"/>
      <c r="B13" s="621"/>
      <c r="C13" s="622"/>
      <c r="D13" s="622"/>
      <c r="E13" s="622"/>
      <c r="F13" s="622"/>
      <c r="G13" s="622"/>
      <c r="H13" s="623"/>
      <c r="I13" s="300"/>
      <c r="J13" s="300"/>
      <c r="K13" s="307"/>
      <c r="L13" s="301"/>
    </row>
    <row r="14" spans="1:12" ht="18.75">
      <c r="A14" s="308"/>
      <c r="B14" s="486"/>
      <c r="C14" s="487"/>
      <c r="D14" s="487"/>
      <c r="E14" s="487"/>
      <c r="F14" s="487"/>
      <c r="G14" s="487"/>
      <c r="H14" s="310"/>
      <c r="I14" s="311"/>
      <c r="J14" s="311"/>
      <c r="K14" s="312"/>
      <c r="L14" s="313"/>
    </row>
    <row r="15" spans="1:12" ht="18.75">
      <c r="A15" s="313"/>
      <c r="B15" s="476"/>
      <c r="C15" s="477"/>
      <c r="D15" s="477"/>
      <c r="E15" s="477"/>
      <c r="F15" s="477"/>
      <c r="G15" s="477"/>
      <c r="H15" s="303"/>
      <c r="I15" s="311"/>
      <c r="J15" s="311"/>
      <c r="K15" s="312"/>
      <c r="L15" s="313"/>
    </row>
    <row r="16" spans="1:12" ht="18.75">
      <c r="A16" s="313"/>
      <c r="B16" s="476"/>
      <c r="C16" s="477"/>
      <c r="D16" s="477"/>
      <c r="E16" s="477"/>
      <c r="F16" s="477"/>
      <c r="G16" s="477"/>
      <c r="H16" s="303"/>
      <c r="I16" s="311"/>
      <c r="J16" s="311"/>
      <c r="K16" s="312"/>
      <c r="L16" s="313"/>
    </row>
    <row r="17" spans="1:12" ht="19.5" thickBot="1">
      <c r="A17" s="314"/>
      <c r="B17" s="474"/>
      <c r="C17" s="475"/>
      <c r="D17" s="475"/>
      <c r="E17" s="475"/>
      <c r="F17" s="475"/>
      <c r="G17" s="475"/>
      <c r="H17" s="316"/>
      <c r="I17" s="317"/>
      <c r="J17" s="317"/>
      <c r="K17" s="318"/>
      <c r="L17" s="314"/>
    </row>
    <row r="18" spans="1:12" ht="21.75" thickTop="1">
      <c r="A18" s="516" t="s">
        <v>23</v>
      </c>
      <c r="B18" s="626"/>
      <c r="C18" s="626"/>
      <c r="D18" s="626"/>
      <c r="E18" s="626"/>
      <c r="F18" s="626"/>
      <c r="G18" s="626"/>
      <c r="H18" s="626"/>
      <c r="I18" s="517"/>
      <c r="J18" s="518"/>
      <c r="K18" s="319">
        <f>SUM(K10:K17)</f>
        <v>63020.602199999994</v>
      </c>
      <c r="L18" s="320"/>
    </row>
    <row r="19" spans="1:12" ht="21.75" thickBot="1">
      <c r="A19" s="498" t="str">
        <f>"("&amp;_xlfn.BAHTTEXT(K19)&amp;")"</f>
        <v>(หกหมื่นสามพันบาทถ้วน)</v>
      </c>
      <c r="B19" s="499"/>
      <c r="C19" s="499"/>
      <c r="D19" s="499"/>
      <c r="E19" s="499"/>
      <c r="F19" s="499"/>
      <c r="G19" s="499"/>
      <c r="H19" s="499"/>
      <c r="I19" s="499"/>
      <c r="J19" s="321" t="s">
        <v>29</v>
      </c>
      <c r="K19" s="322">
        <f>ROUNDDOWN(K18,-2)</f>
        <v>63000</v>
      </c>
      <c r="L19" s="323" t="s">
        <v>9</v>
      </c>
    </row>
    <row r="20" spans="1:12" ht="21.75" thickTop="1">
      <c r="A20" s="325"/>
      <c r="B20" s="500"/>
      <c r="C20" s="500"/>
      <c r="D20" s="500"/>
      <c r="E20" s="500"/>
      <c r="F20" s="500"/>
      <c r="G20" s="480"/>
      <c r="H20" s="506"/>
      <c r="I20" s="506"/>
      <c r="J20" s="506"/>
      <c r="K20" s="506"/>
      <c r="L20" s="506"/>
    </row>
    <row r="21" spans="1:12" ht="18.75">
      <c r="A21" s="123"/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</row>
    <row r="22" spans="1:12" ht="21">
      <c r="A22" s="325"/>
      <c r="B22" s="500" t="s">
        <v>71</v>
      </c>
      <c r="C22" s="500"/>
      <c r="D22" s="500"/>
      <c r="E22" s="500"/>
      <c r="F22" s="500"/>
      <c r="G22" s="480"/>
      <c r="H22" s="480"/>
      <c r="I22" s="480"/>
      <c r="J22" s="506"/>
      <c r="K22" s="506"/>
      <c r="L22" s="506"/>
    </row>
    <row r="23" spans="1:12" ht="18.75">
      <c r="A23" s="123"/>
      <c r="B23" s="473"/>
      <c r="C23" s="473"/>
      <c r="D23" s="473"/>
      <c r="E23" s="473"/>
      <c r="F23" s="473"/>
      <c r="G23" s="473" t="s">
        <v>118</v>
      </c>
      <c r="H23" s="473"/>
      <c r="I23" s="473"/>
      <c r="J23" s="473"/>
      <c r="K23" s="473"/>
      <c r="L23" s="473"/>
    </row>
    <row r="24" spans="1:12" ht="21">
      <c r="A24" s="325"/>
      <c r="B24" s="500" t="s">
        <v>74</v>
      </c>
      <c r="C24" s="500"/>
      <c r="D24" s="500"/>
      <c r="E24" s="500"/>
      <c r="F24" s="500"/>
      <c r="G24" s="480"/>
      <c r="H24" s="480"/>
      <c r="I24" s="480"/>
      <c r="J24" s="506" t="s">
        <v>159</v>
      </c>
      <c r="K24" s="506"/>
      <c r="L24" s="506"/>
    </row>
    <row r="25" spans="1:12" ht="18.75">
      <c r="A25" s="123"/>
      <c r="B25" s="473"/>
      <c r="C25" s="473"/>
      <c r="D25" s="473"/>
      <c r="E25" s="473"/>
      <c r="F25" s="473"/>
      <c r="G25" s="473" t="s">
        <v>118</v>
      </c>
      <c r="H25" s="473"/>
      <c r="I25" s="473"/>
      <c r="J25" s="473"/>
      <c r="K25" s="473"/>
      <c r="L25" s="473"/>
    </row>
    <row r="26" spans="1:12" ht="21">
      <c r="A26" s="325"/>
      <c r="B26" s="500" t="s">
        <v>74</v>
      </c>
      <c r="C26" s="500"/>
      <c r="D26" s="500"/>
      <c r="E26" s="500"/>
      <c r="F26" s="500"/>
      <c r="G26" s="480"/>
      <c r="H26" s="480"/>
      <c r="I26" s="480"/>
      <c r="J26" s="521" t="s">
        <v>157</v>
      </c>
      <c r="K26" s="521"/>
      <c r="L26" s="521"/>
    </row>
    <row r="27" spans="1:12" ht="21">
      <c r="A27" s="327"/>
      <c r="B27" s="473"/>
      <c r="C27" s="473"/>
      <c r="D27" s="473"/>
      <c r="E27" s="473"/>
      <c r="F27" s="473"/>
      <c r="G27" s="473" t="s">
        <v>161</v>
      </c>
      <c r="H27" s="473"/>
      <c r="I27" s="473"/>
      <c r="J27" s="521" t="s">
        <v>154</v>
      </c>
      <c r="K27" s="521"/>
      <c r="L27" s="521"/>
    </row>
    <row r="28" spans="1:12" ht="21">
      <c r="A28" s="328"/>
      <c r="B28" s="500" t="s">
        <v>76</v>
      </c>
      <c r="C28" s="500"/>
      <c r="D28" s="500"/>
      <c r="E28" s="500"/>
      <c r="F28" s="500"/>
      <c r="G28" s="480"/>
      <c r="H28" s="480"/>
      <c r="I28" s="480"/>
      <c r="J28" s="625" t="s">
        <v>156</v>
      </c>
      <c r="K28" s="625"/>
      <c r="L28" s="625"/>
    </row>
    <row r="29" spans="1:12" ht="21">
      <c r="A29" s="328"/>
      <c r="B29" s="473"/>
      <c r="C29" s="473"/>
      <c r="D29" s="473"/>
      <c r="E29" s="473"/>
      <c r="F29" s="473"/>
      <c r="G29" s="473" t="s">
        <v>155</v>
      </c>
      <c r="H29" s="473"/>
      <c r="I29" s="473"/>
      <c r="J29" s="521" t="s">
        <v>154</v>
      </c>
      <c r="K29" s="521"/>
      <c r="L29" s="521"/>
    </row>
  </sheetData>
  <sheetProtection/>
  <mergeCells count="53"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3:F23"/>
    <mergeCell ref="G23:I23"/>
    <mergeCell ref="J23:L23"/>
    <mergeCell ref="B24:F24"/>
    <mergeCell ref="G24:I24"/>
    <mergeCell ref="J24:L24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FF"/>
  </sheetPr>
  <dimension ref="A1:K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57421875" style="363" customWidth="1"/>
    <col min="2" max="2" width="6.140625" style="363" customWidth="1"/>
    <col min="3" max="3" width="5.140625" style="363" customWidth="1"/>
    <col min="4" max="4" width="5.7109375" style="363" customWidth="1"/>
    <col min="5" max="5" width="12.421875" style="363" customWidth="1"/>
    <col min="6" max="6" width="13.421875" style="363" customWidth="1"/>
    <col min="7" max="7" width="8.57421875" style="363" customWidth="1"/>
    <col min="8" max="8" width="5.57421875" style="363" customWidth="1"/>
    <col min="9" max="9" width="4.28125" style="363" customWidth="1"/>
    <col min="10" max="10" width="6.57421875" style="363" customWidth="1"/>
    <col min="11" max="11" width="14.421875" style="363" customWidth="1"/>
    <col min="12" max="16384" width="9.140625" style="363" customWidth="1"/>
  </cols>
  <sheetData>
    <row r="1" spans="1:11" ht="22.5">
      <c r="A1" s="525" t="s">
        <v>20</v>
      </c>
      <c r="B1" s="525"/>
      <c r="C1" s="525"/>
      <c r="D1" s="525"/>
      <c r="E1" s="525"/>
      <c r="F1" s="525"/>
      <c r="G1" s="525"/>
      <c r="H1" s="525"/>
      <c r="I1" s="525"/>
      <c r="J1" s="525"/>
      <c r="K1" s="335" t="s">
        <v>93</v>
      </c>
    </row>
    <row r="2" spans="1:11" ht="21">
      <c r="A2" s="508" t="s">
        <v>68</v>
      </c>
      <c r="B2" s="508"/>
      <c r="C2" s="508"/>
      <c r="D2" s="509" t="str">
        <f>+'ปร.4เจ็ดหน้า'!E2</f>
        <v>อาคาร สปช.105/29</v>
      </c>
      <c r="E2" s="509"/>
      <c r="F2" s="509"/>
      <c r="G2" s="509"/>
      <c r="H2" s="509"/>
      <c r="I2" s="509"/>
      <c r="J2" s="509"/>
      <c r="K2" s="509"/>
    </row>
    <row r="3" spans="1:11" ht="21">
      <c r="A3" s="488" t="s">
        <v>0</v>
      </c>
      <c r="B3" s="488"/>
      <c r="C3" s="488"/>
      <c r="D3" s="627" t="str">
        <f>+'ปร.4เจ็ดหน้า'!D3</f>
        <v>โรงเรียน บ้านสามเรือน</v>
      </c>
      <c r="E3" s="627"/>
      <c r="F3" s="627"/>
      <c r="G3" s="628" t="s">
        <v>149</v>
      </c>
      <c r="H3" s="628"/>
      <c r="I3" s="489" t="str">
        <f>+'ปร.5เจ็ดหน้า'!K3</f>
        <v>เมืองฯ</v>
      </c>
      <c r="J3" s="489"/>
      <c r="K3" s="489"/>
    </row>
    <row r="4" spans="1:11" ht="21">
      <c r="A4" s="488" t="s">
        <v>1</v>
      </c>
      <c r="B4" s="488"/>
      <c r="C4" s="287"/>
      <c r="D4" s="366" t="str">
        <f>+'ปร.4เจ็ดหน้า'!J3</f>
        <v>สพป.ขอนแก่น เขต 1</v>
      </c>
      <c r="E4" s="287"/>
      <c r="F4" s="287"/>
      <c r="G4" s="287"/>
      <c r="H4" s="287"/>
      <c r="I4" s="287"/>
      <c r="J4" s="287"/>
      <c r="K4" s="287"/>
    </row>
    <row r="5" spans="1:11" ht="21">
      <c r="A5" s="489" t="s">
        <v>70</v>
      </c>
      <c r="B5" s="489"/>
      <c r="C5" s="489"/>
      <c r="D5" s="489"/>
      <c r="E5" s="489"/>
      <c r="F5" s="337"/>
      <c r="G5" s="494" t="s">
        <v>11</v>
      </c>
      <c r="H5" s="494"/>
      <c r="I5" s="532"/>
      <c r="J5" s="532"/>
      <c r="K5" s="338" t="s">
        <v>12</v>
      </c>
    </row>
    <row r="6" spans="1:11" ht="21">
      <c r="A6" s="489" t="s">
        <v>2</v>
      </c>
      <c r="B6" s="489"/>
      <c r="C6" s="489"/>
      <c r="D6" s="489"/>
      <c r="E6" s="339" t="str">
        <f>+'ปร.4เจ็ดหน้า'!K4</f>
        <v>26สค58</v>
      </c>
      <c r="F6" s="338"/>
      <c r="G6" s="489"/>
      <c r="H6" s="489"/>
      <c r="I6" s="489"/>
      <c r="J6" s="493"/>
      <c r="K6" s="493"/>
    </row>
    <row r="7" spans="1:11" ht="21.75" thickBot="1">
      <c r="A7" s="536"/>
      <c r="B7" s="536"/>
      <c r="C7" s="536"/>
      <c r="D7" s="536"/>
      <c r="E7" s="536"/>
      <c r="F7" s="536"/>
      <c r="G7" s="536"/>
      <c r="H7" s="536"/>
      <c r="I7" s="536"/>
      <c r="J7" s="536"/>
      <c r="K7" s="536"/>
    </row>
    <row r="8" spans="1:11" ht="21.75" thickTop="1">
      <c r="A8" s="537" t="s">
        <v>3</v>
      </c>
      <c r="B8" s="510" t="s">
        <v>4</v>
      </c>
      <c r="C8" s="511"/>
      <c r="D8" s="511"/>
      <c r="E8" s="511"/>
      <c r="F8" s="511"/>
      <c r="G8" s="512"/>
      <c r="H8" s="529" t="s">
        <v>21</v>
      </c>
      <c r="I8" s="530"/>
      <c r="J8" s="531"/>
      <c r="K8" s="537" t="s">
        <v>5</v>
      </c>
    </row>
    <row r="9" spans="1:11" ht="21.75" thickBot="1">
      <c r="A9" s="538"/>
      <c r="B9" s="513"/>
      <c r="C9" s="514"/>
      <c r="D9" s="514"/>
      <c r="E9" s="514"/>
      <c r="F9" s="514"/>
      <c r="G9" s="515"/>
      <c r="H9" s="533" t="s">
        <v>22</v>
      </c>
      <c r="I9" s="534"/>
      <c r="J9" s="535"/>
      <c r="K9" s="538"/>
    </row>
    <row r="10" spans="1:11" ht="21.75" thickTop="1">
      <c r="A10" s="297"/>
      <c r="B10" s="553" t="s">
        <v>6</v>
      </c>
      <c r="C10" s="554"/>
      <c r="D10" s="554"/>
      <c r="E10" s="554"/>
      <c r="F10" s="554"/>
      <c r="G10" s="555"/>
      <c r="H10" s="526"/>
      <c r="I10" s="527"/>
      <c r="J10" s="528"/>
      <c r="K10" s="297"/>
    </row>
    <row r="11" spans="1:11" ht="21">
      <c r="A11" s="340">
        <f>A10+1</f>
        <v>1</v>
      </c>
      <c r="B11" s="490" t="s">
        <v>86</v>
      </c>
      <c r="C11" s="489"/>
      <c r="D11" s="489"/>
      <c r="E11" s="489"/>
      <c r="F11" s="489"/>
      <c r="G11" s="491"/>
      <c r="H11" s="544">
        <f>+'ปร.5เจ็ดหน้า'!K19</f>
        <v>63000</v>
      </c>
      <c r="I11" s="545"/>
      <c r="J11" s="546"/>
      <c r="K11" s="301"/>
    </row>
    <row r="12" spans="1:11" ht="21">
      <c r="A12" s="340"/>
      <c r="B12" s="490"/>
      <c r="C12" s="489"/>
      <c r="D12" s="489"/>
      <c r="E12" s="489"/>
      <c r="F12" s="489"/>
      <c r="G12" s="491"/>
      <c r="H12" s="544"/>
      <c r="I12" s="545"/>
      <c r="J12" s="546"/>
      <c r="K12" s="301"/>
    </row>
    <row r="13" spans="1:11" ht="21">
      <c r="A13" s="340"/>
      <c r="B13" s="490"/>
      <c r="C13" s="489"/>
      <c r="D13" s="489"/>
      <c r="E13" s="489"/>
      <c r="F13" s="489"/>
      <c r="G13" s="491"/>
      <c r="H13" s="544"/>
      <c r="I13" s="545"/>
      <c r="J13" s="546"/>
      <c r="K13" s="301"/>
    </row>
    <row r="14" spans="1:11" ht="21">
      <c r="A14" s="298"/>
      <c r="B14" s="542"/>
      <c r="C14" s="532"/>
      <c r="D14" s="532"/>
      <c r="E14" s="532"/>
      <c r="F14" s="532"/>
      <c r="G14" s="543"/>
      <c r="H14" s="544"/>
      <c r="I14" s="545"/>
      <c r="J14" s="546"/>
      <c r="K14" s="301"/>
    </row>
    <row r="15" spans="1:11" ht="21">
      <c r="A15" s="298"/>
      <c r="B15" s="542"/>
      <c r="C15" s="532"/>
      <c r="D15" s="532"/>
      <c r="E15" s="532"/>
      <c r="F15" s="532"/>
      <c r="G15" s="543"/>
      <c r="H15" s="544"/>
      <c r="I15" s="545"/>
      <c r="J15" s="546"/>
      <c r="K15" s="301"/>
    </row>
    <row r="16" spans="1:11" ht="21">
      <c r="A16" s="298"/>
      <c r="B16" s="542"/>
      <c r="C16" s="532"/>
      <c r="D16" s="532"/>
      <c r="E16" s="532"/>
      <c r="F16" s="532"/>
      <c r="G16" s="543"/>
      <c r="H16" s="544"/>
      <c r="I16" s="545"/>
      <c r="J16" s="546"/>
      <c r="K16" s="301"/>
    </row>
    <row r="17" spans="1:11" ht="21">
      <c r="A17" s="298"/>
      <c r="B17" s="542"/>
      <c r="C17" s="532"/>
      <c r="D17" s="532"/>
      <c r="E17" s="532"/>
      <c r="F17" s="532"/>
      <c r="G17" s="543"/>
      <c r="H17" s="544"/>
      <c r="I17" s="545"/>
      <c r="J17" s="546"/>
      <c r="K17" s="301"/>
    </row>
    <row r="18" spans="1:11" ht="21">
      <c r="A18" s="298"/>
      <c r="B18" s="542"/>
      <c r="C18" s="532"/>
      <c r="D18" s="532"/>
      <c r="E18" s="532"/>
      <c r="F18" s="532"/>
      <c r="G18" s="543"/>
      <c r="H18" s="544"/>
      <c r="I18" s="545"/>
      <c r="J18" s="546"/>
      <c r="K18" s="301"/>
    </row>
    <row r="19" spans="1:11" ht="21.75" thickBot="1">
      <c r="A19" s="341"/>
      <c r="B19" s="547"/>
      <c r="C19" s="548"/>
      <c r="D19" s="548"/>
      <c r="E19" s="548"/>
      <c r="F19" s="548"/>
      <c r="G19" s="549"/>
      <c r="H19" s="550"/>
      <c r="I19" s="551"/>
      <c r="J19" s="552"/>
      <c r="K19" s="342"/>
    </row>
    <row r="20" spans="1:11" ht="22.5" thickBot="1" thickTop="1">
      <c r="A20" s="524" t="s">
        <v>6</v>
      </c>
      <c r="B20" s="516" t="s">
        <v>8</v>
      </c>
      <c r="C20" s="517"/>
      <c r="D20" s="517"/>
      <c r="E20" s="517"/>
      <c r="F20" s="517"/>
      <c r="G20" s="518"/>
      <c r="H20" s="539">
        <f>SUM(H11:H19)</f>
        <v>63000</v>
      </c>
      <c r="I20" s="540"/>
      <c r="J20" s="541"/>
      <c r="K20" s="343" t="s">
        <v>9</v>
      </c>
    </row>
    <row r="21" spans="1:11" ht="22.5" thickBot="1" thickTop="1">
      <c r="A21" s="483"/>
      <c r="B21" s="498" t="str">
        <f>"("&amp;_xlfn.BAHTTEXT(H20)&amp;")"</f>
        <v>(หกหมื่นสามพันบาทถ้วน)</v>
      </c>
      <c r="C21" s="499"/>
      <c r="D21" s="499"/>
      <c r="E21" s="499"/>
      <c r="F21" s="499"/>
      <c r="G21" s="499"/>
      <c r="H21" s="499"/>
      <c r="I21" s="499"/>
      <c r="J21" s="499"/>
      <c r="K21" s="344"/>
    </row>
    <row r="22" spans="1:11" ht="21.75" thickTop="1">
      <c r="A22" s="345"/>
      <c r="B22" s="523"/>
      <c r="C22" s="523"/>
      <c r="D22" s="523"/>
      <c r="E22" s="473"/>
      <c r="F22" s="473"/>
      <c r="G22" s="324"/>
      <c r="H22" s="346"/>
      <c r="I22" s="346"/>
      <c r="J22" s="346"/>
      <c r="K22" s="346"/>
    </row>
    <row r="23" spans="1:11" ht="21">
      <c r="A23" s="500" t="s">
        <v>71</v>
      </c>
      <c r="B23" s="500"/>
      <c r="C23" s="500"/>
      <c r="D23" s="500"/>
      <c r="E23" s="480"/>
      <c r="F23" s="480"/>
      <c r="G23" s="480"/>
      <c r="H23" s="480"/>
      <c r="I23" s="347"/>
      <c r="J23" s="347"/>
      <c r="K23" s="325"/>
    </row>
    <row r="24" spans="1:11" ht="21">
      <c r="A24" s="349"/>
      <c r="B24" s="523"/>
      <c r="C24" s="523"/>
      <c r="D24" s="523"/>
      <c r="E24" s="522" t="s">
        <v>119</v>
      </c>
      <c r="F24" s="522"/>
      <c r="G24" s="522"/>
      <c r="H24" s="522"/>
      <c r="I24" s="351"/>
      <c r="J24" s="351"/>
      <c r="K24" s="325"/>
    </row>
    <row r="25" spans="1:11" ht="21">
      <c r="A25" s="500" t="s">
        <v>74</v>
      </c>
      <c r="B25" s="500"/>
      <c r="C25" s="500"/>
      <c r="D25" s="500"/>
      <c r="E25" s="480" t="s">
        <v>72</v>
      </c>
      <c r="F25" s="480"/>
      <c r="G25" s="521" t="s">
        <v>160</v>
      </c>
      <c r="H25" s="521"/>
      <c r="I25" s="521"/>
      <c r="J25" s="521"/>
      <c r="K25" s="521"/>
    </row>
    <row r="26" spans="1:11" ht="21">
      <c r="A26" s="325"/>
      <c r="B26" s="506"/>
      <c r="C26" s="506"/>
      <c r="D26" s="506"/>
      <c r="E26" s="522" t="s">
        <v>73</v>
      </c>
      <c r="F26" s="522"/>
      <c r="G26" s="347"/>
      <c r="H26" s="325"/>
      <c r="I26" s="351"/>
      <c r="J26" s="351"/>
      <c r="K26" s="325"/>
    </row>
    <row r="27" spans="1:11" ht="21">
      <c r="A27" s="500" t="s">
        <v>74</v>
      </c>
      <c r="B27" s="500"/>
      <c r="C27" s="500"/>
      <c r="D27" s="500"/>
      <c r="E27" s="480" t="s">
        <v>72</v>
      </c>
      <c r="F27" s="480"/>
      <c r="G27" s="521" t="s">
        <v>157</v>
      </c>
      <c r="H27" s="521"/>
      <c r="I27" s="521"/>
      <c r="J27" s="521"/>
      <c r="K27" s="521"/>
    </row>
    <row r="28" spans="1:11" ht="21">
      <c r="A28" s="325"/>
      <c r="B28" s="506"/>
      <c r="C28" s="506"/>
      <c r="D28" s="506"/>
      <c r="E28" s="522" t="s">
        <v>161</v>
      </c>
      <c r="F28" s="522"/>
      <c r="G28" s="521" t="s">
        <v>158</v>
      </c>
      <c r="H28" s="521"/>
      <c r="I28" s="521"/>
      <c r="J28" s="521"/>
      <c r="K28" s="521"/>
    </row>
    <row r="29" spans="1:11" ht="21">
      <c r="A29" s="500" t="s">
        <v>76</v>
      </c>
      <c r="B29" s="500"/>
      <c r="C29" s="500"/>
      <c r="D29" s="500"/>
      <c r="E29" s="480" t="s">
        <v>72</v>
      </c>
      <c r="F29" s="480"/>
      <c r="G29" s="521" t="s">
        <v>156</v>
      </c>
      <c r="H29" s="521"/>
      <c r="I29" s="521"/>
      <c r="J29" s="521"/>
      <c r="K29" s="521"/>
    </row>
    <row r="30" spans="1:11" ht="21">
      <c r="A30" s="325"/>
      <c r="B30" s="506"/>
      <c r="C30" s="506"/>
      <c r="D30" s="506"/>
      <c r="E30" s="522" t="s">
        <v>155</v>
      </c>
      <c r="F30" s="522"/>
      <c r="G30" s="521" t="s">
        <v>158</v>
      </c>
      <c r="H30" s="521"/>
      <c r="I30" s="521"/>
      <c r="J30" s="521"/>
      <c r="K30" s="521"/>
    </row>
  </sheetData>
  <sheetProtection/>
  <mergeCells count="69">
    <mergeCell ref="G25:K25"/>
    <mergeCell ref="G28:K28"/>
    <mergeCell ref="G30:K30"/>
    <mergeCell ref="G27:K27"/>
    <mergeCell ref="G29:K29"/>
    <mergeCell ref="B28:D28"/>
    <mergeCell ref="E28:F28"/>
    <mergeCell ref="A29:D29"/>
    <mergeCell ref="E29:F29"/>
    <mergeCell ref="B30:D30"/>
    <mergeCell ref="E30:F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363" customWidth="1"/>
    <col min="2" max="2" width="4.7109375" style="363" customWidth="1"/>
    <col min="3" max="3" width="3.28125" style="363" customWidth="1"/>
    <col min="4" max="4" width="4.57421875" style="363" customWidth="1"/>
    <col min="5" max="5" width="29.7109375" style="363" customWidth="1"/>
    <col min="6" max="6" width="9.140625" style="363" customWidth="1"/>
    <col min="7" max="7" width="9.7109375" style="363" customWidth="1"/>
    <col min="8" max="8" width="11.8515625" style="363" customWidth="1"/>
    <col min="9" max="9" width="11.7109375" style="363" customWidth="1"/>
    <col min="10" max="10" width="11.8515625" style="363" customWidth="1"/>
    <col min="11" max="11" width="10.8515625" style="363" customWidth="1"/>
    <col min="12" max="12" width="13.140625" style="363" customWidth="1"/>
    <col min="13" max="16384" width="9.140625" style="363" customWidth="1"/>
  </cols>
  <sheetData>
    <row r="1" spans="1:13" ht="21">
      <c r="A1" s="566" t="s">
        <v>26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352" t="s">
        <v>95</v>
      </c>
      <c r="M1" s="352"/>
    </row>
    <row r="2" spans="1:13" ht="21">
      <c r="A2" s="131" t="s">
        <v>80</v>
      </c>
      <c r="B2" s="131"/>
      <c r="C2" s="126"/>
      <c r="D2" s="126"/>
      <c r="E2" s="126" t="s">
        <v>141</v>
      </c>
      <c r="F2" s="122"/>
      <c r="G2" s="123"/>
      <c r="H2" s="124"/>
      <c r="I2" s="127"/>
      <c r="J2" s="126"/>
      <c r="K2" s="126"/>
      <c r="L2" s="126"/>
      <c r="M2" s="126"/>
    </row>
    <row r="3" spans="1:13" ht="18.75">
      <c r="A3" s="569" t="s">
        <v>0</v>
      </c>
      <c r="B3" s="569"/>
      <c r="C3" s="569"/>
      <c r="D3" s="126" t="s">
        <v>142</v>
      </c>
      <c r="E3" s="126"/>
      <c r="F3" s="126"/>
      <c r="G3" s="126"/>
      <c r="H3" s="126"/>
      <c r="I3" s="128" t="s">
        <v>96</v>
      </c>
      <c r="J3" s="129" t="s">
        <v>158</v>
      </c>
      <c r="K3" s="129"/>
      <c r="L3" s="129"/>
      <c r="M3" s="129"/>
    </row>
    <row r="4" spans="1:13" ht="19.5" thickBot="1">
      <c r="A4" s="569" t="s">
        <v>7</v>
      </c>
      <c r="B4" s="569"/>
      <c r="C4" s="569"/>
      <c r="D4" s="588" t="s">
        <v>143</v>
      </c>
      <c r="E4" s="588"/>
      <c r="F4" s="588"/>
      <c r="G4" s="588"/>
      <c r="H4" s="588"/>
      <c r="I4" s="589" t="s">
        <v>2</v>
      </c>
      <c r="J4" s="589"/>
      <c r="K4" s="130" t="s">
        <v>139</v>
      </c>
      <c r="L4" s="130"/>
      <c r="M4" s="130"/>
    </row>
    <row r="5" spans="1:13" ht="19.5" thickTop="1">
      <c r="A5" s="580" t="s">
        <v>3</v>
      </c>
      <c r="B5" s="572" t="s">
        <v>4</v>
      </c>
      <c r="C5" s="573"/>
      <c r="D5" s="573"/>
      <c r="E5" s="573"/>
      <c r="F5" s="576" t="s">
        <v>11</v>
      </c>
      <c r="G5" s="578" t="s">
        <v>13</v>
      </c>
      <c r="H5" s="567" t="s">
        <v>19</v>
      </c>
      <c r="I5" s="568"/>
      <c r="J5" s="567" t="s">
        <v>15</v>
      </c>
      <c r="K5" s="568"/>
      <c r="L5" s="570" t="s">
        <v>17</v>
      </c>
      <c r="M5" s="580" t="s">
        <v>5</v>
      </c>
    </row>
    <row r="6" spans="1:13" ht="19.5" thickBot="1">
      <c r="A6" s="581"/>
      <c r="B6" s="574"/>
      <c r="C6" s="575"/>
      <c r="D6" s="575"/>
      <c r="E6" s="575"/>
      <c r="F6" s="577"/>
      <c r="G6" s="579"/>
      <c r="H6" s="95" t="s">
        <v>27</v>
      </c>
      <c r="I6" s="95" t="s">
        <v>16</v>
      </c>
      <c r="J6" s="95" t="s">
        <v>27</v>
      </c>
      <c r="K6" s="95" t="s">
        <v>16</v>
      </c>
      <c r="L6" s="571"/>
      <c r="M6" s="581"/>
    </row>
    <row r="7" spans="1:13" ht="19.5" thickTop="1">
      <c r="A7" s="96"/>
      <c r="B7" s="596"/>
      <c r="C7" s="597"/>
      <c r="D7" s="597"/>
      <c r="E7" s="598"/>
      <c r="F7" s="97">
        <v>11</v>
      </c>
      <c r="G7" s="98"/>
      <c r="H7" s="99">
        <v>12</v>
      </c>
      <c r="I7" s="100">
        <f aca="true" t="shared" si="0" ref="I7:I17">SUM(H7)*$F7</f>
        <v>132</v>
      </c>
      <c r="J7" s="101">
        <v>13</v>
      </c>
      <c r="K7" s="100">
        <f>SUM(J7)*$F7</f>
        <v>143</v>
      </c>
      <c r="L7" s="102">
        <f>SUM(,I7,K7)</f>
        <v>275</v>
      </c>
      <c r="M7" s="98"/>
    </row>
    <row r="8" spans="1:13" ht="18.75">
      <c r="A8" s="96"/>
      <c r="B8" s="610"/>
      <c r="C8" s="611"/>
      <c r="D8" s="611"/>
      <c r="E8" s="612"/>
      <c r="F8" s="97">
        <v>14</v>
      </c>
      <c r="G8" s="98"/>
      <c r="H8" s="99">
        <v>15</v>
      </c>
      <c r="I8" s="100">
        <f t="shared" si="0"/>
        <v>210</v>
      </c>
      <c r="J8" s="101">
        <v>16</v>
      </c>
      <c r="K8" s="100">
        <f aca="true" t="shared" si="1" ref="K8:K17">SUM(J8)*$F8</f>
        <v>224</v>
      </c>
      <c r="L8" s="102">
        <f aca="true" t="shared" si="2" ref="L8:L17">SUM(,I8,K8)</f>
        <v>434</v>
      </c>
      <c r="M8" s="98"/>
    </row>
    <row r="9" spans="1:13" ht="18.75">
      <c r="A9" s="106"/>
      <c r="B9" s="613"/>
      <c r="C9" s="614"/>
      <c r="D9" s="614"/>
      <c r="E9" s="615"/>
      <c r="F9" s="107"/>
      <c r="G9" s="108"/>
      <c r="H9" s="109"/>
      <c r="I9" s="100">
        <f t="shared" si="0"/>
        <v>0</v>
      </c>
      <c r="J9" s="109"/>
      <c r="K9" s="100">
        <f t="shared" si="1"/>
        <v>0</v>
      </c>
      <c r="L9" s="102">
        <f t="shared" si="2"/>
        <v>0</v>
      </c>
      <c r="M9" s="108"/>
    </row>
    <row r="10" spans="1:13" ht="18.75">
      <c r="A10" s="106"/>
      <c r="B10" s="613"/>
      <c r="C10" s="614"/>
      <c r="D10" s="614"/>
      <c r="E10" s="615"/>
      <c r="F10" s="107"/>
      <c r="G10" s="108"/>
      <c r="H10" s="109"/>
      <c r="I10" s="100">
        <f t="shared" si="0"/>
        <v>0</v>
      </c>
      <c r="J10" s="109"/>
      <c r="K10" s="100">
        <f t="shared" si="1"/>
        <v>0</v>
      </c>
      <c r="L10" s="102">
        <f t="shared" si="2"/>
        <v>0</v>
      </c>
      <c r="M10" s="108"/>
    </row>
    <row r="11" spans="1:13" ht="18.75">
      <c r="A11" s="106"/>
      <c r="B11" s="613"/>
      <c r="C11" s="614"/>
      <c r="D11" s="614"/>
      <c r="E11" s="615"/>
      <c r="F11" s="107"/>
      <c r="G11" s="108"/>
      <c r="H11" s="109"/>
      <c r="I11" s="100">
        <f t="shared" si="0"/>
        <v>0</v>
      </c>
      <c r="J11" s="109"/>
      <c r="K11" s="100">
        <f t="shared" si="1"/>
        <v>0</v>
      </c>
      <c r="L11" s="102">
        <f t="shared" si="2"/>
        <v>0</v>
      </c>
      <c r="M11" s="108"/>
    </row>
    <row r="12" spans="1:13" ht="18.75">
      <c r="A12" s="106"/>
      <c r="B12" s="613"/>
      <c r="C12" s="614"/>
      <c r="D12" s="614"/>
      <c r="E12" s="615"/>
      <c r="F12" s="107"/>
      <c r="G12" s="108"/>
      <c r="H12" s="109"/>
      <c r="I12" s="100">
        <f t="shared" si="0"/>
        <v>0</v>
      </c>
      <c r="J12" s="109"/>
      <c r="K12" s="100">
        <f t="shared" si="1"/>
        <v>0</v>
      </c>
      <c r="L12" s="102">
        <f t="shared" si="2"/>
        <v>0</v>
      </c>
      <c r="M12" s="108"/>
    </row>
    <row r="13" spans="1:13" ht="18.75">
      <c r="A13" s="106"/>
      <c r="B13" s="613"/>
      <c r="C13" s="614"/>
      <c r="D13" s="614"/>
      <c r="E13" s="615"/>
      <c r="F13" s="107"/>
      <c r="G13" s="108"/>
      <c r="H13" s="109"/>
      <c r="I13" s="100">
        <f t="shared" si="0"/>
        <v>0</v>
      </c>
      <c r="J13" s="109"/>
      <c r="K13" s="100">
        <f t="shared" si="1"/>
        <v>0</v>
      </c>
      <c r="L13" s="102">
        <f t="shared" si="2"/>
        <v>0</v>
      </c>
      <c r="M13" s="108"/>
    </row>
    <row r="14" spans="1:13" ht="18.75">
      <c r="A14" s="106"/>
      <c r="B14" s="613"/>
      <c r="C14" s="614"/>
      <c r="D14" s="614"/>
      <c r="E14" s="615"/>
      <c r="F14" s="107"/>
      <c r="G14" s="108"/>
      <c r="H14" s="109"/>
      <c r="I14" s="100">
        <f t="shared" si="0"/>
        <v>0</v>
      </c>
      <c r="J14" s="109"/>
      <c r="K14" s="100">
        <f t="shared" si="1"/>
        <v>0</v>
      </c>
      <c r="L14" s="102">
        <f t="shared" si="2"/>
        <v>0</v>
      </c>
      <c r="M14" s="108"/>
    </row>
    <row r="15" spans="1:13" ht="18.75">
      <c r="A15" s="106"/>
      <c r="B15" s="613"/>
      <c r="C15" s="614"/>
      <c r="D15" s="614"/>
      <c r="E15" s="615"/>
      <c r="F15" s="107"/>
      <c r="G15" s="108"/>
      <c r="H15" s="109"/>
      <c r="I15" s="100">
        <f t="shared" si="0"/>
        <v>0</v>
      </c>
      <c r="J15" s="109"/>
      <c r="K15" s="100">
        <f t="shared" si="1"/>
        <v>0</v>
      </c>
      <c r="L15" s="102">
        <f t="shared" si="2"/>
        <v>0</v>
      </c>
      <c r="M15" s="108"/>
    </row>
    <row r="16" spans="1:13" ht="18.75">
      <c r="A16" s="106"/>
      <c r="B16" s="613"/>
      <c r="C16" s="614"/>
      <c r="D16" s="614"/>
      <c r="E16" s="615"/>
      <c r="F16" s="107"/>
      <c r="G16" s="108"/>
      <c r="H16" s="109"/>
      <c r="I16" s="100">
        <f t="shared" si="0"/>
        <v>0</v>
      </c>
      <c r="J16" s="109"/>
      <c r="K16" s="100">
        <f t="shared" si="1"/>
        <v>0</v>
      </c>
      <c r="L16" s="102">
        <f t="shared" si="2"/>
        <v>0</v>
      </c>
      <c r="M16" s="108"/>
    </row>
    <row r="17" spans="1:13" ht="19.5" thickBot="1">
      <c r="A17" s="115"/>
      <c r="B17" s="616"/>
      <c r="C17" s="617"/>
      <c r="D17" s="617"/>
      <c r="E17" s="618"/>
      <c r="F17" s="116"/>
      <c r="G17" s="117"/>
      <c r="H17" s="118"/>
      <c r="I17" s="100">
        <f t="shared" si="0"/>
        <v>0</v>
      </c>
      <c r="J17" s="118"/>
      <c r="K17" s="100">
        <f t="shared" si="1"/>
        <v>0</v>
      </c>
      <c r="L17" s="102">
        <f t="shared" si="2"/>
        <v>0</v>
      </c>
      <c r="M17" s="117"/>
    </row>
    <row r="18" spans="1:13" ht="20.25" thickBot="1" thickTop="1">
      <c r="A18" s="585" t="s">
        <v>14</v>
      </c>
      <c r="B18" s="586"/>
      <c r="C18" s="586"/>
      <c r="D18" s="586"/>
      <c r="E18" s="586"/>
      <c r="F18" s="586"/>
      <c r="G18" s="586"/>
      <c r="H18" s="587"/>
      <c r="I18" s="119">
        <f>SUM(I7:I17)</f>
        <v>342</v>
      </c>
      <c r="J18" s="119"/>
      <c r="K18" s="119">
        <f>SUM(K7:K17)</f>
        <v>367</v>
      </c>
      <c r="L18" s="119">
        <f>SUM(L7:L17)</f>
        <v>709</v>
      </c>
      <c r="M18" s="120"/>
    </row>
    <row r="19" spans="1:13" ht="21.75" thickTop="1">
      <c r="A19" s="127"/>
      <c r="B19" s="127"/>
      <c r="C19" s="127"/>
      <c r="D19" s="94"/>
      <c r="E19" s="127"/>
      <c r="F19" s="356"/>
      <c r="G19" s="356"/>
      <c r="H19" s="356"/>
      <c r="I19" s="357"/>
      <c r="J19" s="357"/>
      <c r="K19" s="357"/>
      <c r="L19" s="357"/>
      <c r="M19" s="356"/>
    </row>
    <row r="20" spans="1:13" ht="21">
      <c r="A20" s="127"/>
      <c r="B20" s="127"/>
      <c r="C20" s="127"/>
      <c r="D20" s="94"/>
      <c r="E20" s="565" t="s">
        <v>110</v>
      </c>
      <c r="F20" s="624"/>
      <c r="G20" s="624"/>
      <c r="H20" s="624"/>
      <c r="I20" s="565" t="s">
        <v>98</v>
      </c>
      <c r="J20" s="565"/>
      <c r="K20" s="565"/>
      <c r="L20" s="565"/>
      <c r="M20" s="356"/>
    </row>
    <row r="21" spans="1:13" ht="21">
      <c r="A21" s="127"/>
      <c r="B21" s="127"/>
      <c r="C21" s="127"/>
      <c r="D21" s="94"/>
      <c r="E21" s="624" t="s">
        <v>99</v>
      </c>
      <c r="F21" s="624"/>
      <c r="G21" s="624"/>
      <c r="H21" s="624"/>
      <c r="I21" s="624" t="s">
        <v>99</v>
      </c>
      <c r="J21" s="624"/>
      <c r="K21" s="624"/>
      <c r="L21" s="624"/>
      <c r="M21" s="356"/>
    </row>
    <row r="22" spans="1:13" ht="21">
      <c r="A22" s="127"/>
      <c r="B22" s="127"/>
      <c r="C22" s="127"/>
      <c r="D22" s="94"/>
      <c r="E22" s="121"/>
      <c r="F22" s="121"/>
      <c r="G22" s="121"/>
      <c r="H22" s="121"/>
      <c r="I22" s="624" t="s">
        <v>100</v>
      </c>
      <c r="J22" s="624"/>
      <c r="K22" s="624"/>
      <c r="L22" s="624"/>
      <c r="M22" s="356"/>
    </row>
    <row r="23" spans="1:13" ht="21">
      <c r="A23" s="127"/>
      <c r="B23" s="127"/>
      <c r="C23" s="127"/>
      <c r="D23" s="94"/>
      <c r="E23" s="121"/>
      <c r="F23" s="121"/>
      <c r="G23" s="121"/>
      <c r="H23" s="121"/>
      <c r="I23" s="121"/>
      <c r="J23" s="121"/>
      <c r="K23" s="121"/>
      <c r="L23" s="121"/>
      <c r="M23" s="356"/>
    </row>
    <row r="24" spans="1:13" ht="21">
      <c r="A24" s="127"/>
      <c r="B24" s="127"/>
      <c r="C24" s="127"/>
      <c r="D24" s="94"/>
      <c r="E24" s="121"/>
      <c r="F24" s="121"/>
      <c r="G24" s="121"/>
      <c r="H24" s="121"/>
      <c r="I24" s="121"/>
      <c r="J24" s="121"/>
      <c r="K24" s="121"/>
      <c r="L24" s="121"/>
      <c r="M24" s="356"/>
    </row>
    <row r="25" spans="1:13" ht="21">
      <c r="A25" s="566" t="s">
        <v>26</v>
      </c>
      <c r="B25" s="566"/>
      <c r="C25" s="566"/>
      <c r="D25" s="566"/>
      <c r="E25" s="566"/>
      <c r="F25" s="566"/>
      <c r="G25" s="566"/>
      <c r="H25" s="566"/>
      <c r="I25" s="566"/>
      <c r="J25" s="566"/>
      <c r="K25" s="566"/>
      <c r="L25" s="352" t="s">
        <v>95</v>
      </c>
      <c r="M25" s="352"/>
    </row>
    <row r="26" spans="1:13" ht="21">
      <c r="A26" s="131" t="s">
        <v>80</v>
      </c>
      <c r="B26" s="131"/>
      <c r="C26" s="126"/>
      <c r="D26" s="126"/>
      <c r="E26" s="126" t="str">
        <f>+E2</f>
        <v>อาคาร 324ล</v>
      </c>
      <c r="F26" s="122"/>
      <c r="G26" s="123"/>
      <c r="H26" s="124"/>
      <c r="I26" s="127"/>
      <c r="J26" s="126"/>
      <c r="K26" s="126"/>
      <c r="L26" s="126"/>
      <c r="M26" s="126"/>
    </row>
    <row r="27" spans="1:13" ht="19.5" thickBot="1">
      <c r="A27" s="569" t="s">
        <v>0</v>
      </c>
      <c r="B27" s="569"/>
      <c r="C27" s="569"/>
      <c r="D27" s="126" t="str">
        <f>+D3</f>
        <v>โรงเรียน สิ้นศรัทธาราษฎร์</v>
      </c>
      <c r="E27" s="126"/>
      <c r="F27" s="126"/>
      <c r="G27" s="126"/>
      <c r="H27" s="126"/>
      <c r="I27" s="128" t="s">
        <v>96</v>
      </c>
      <c r="J27" s="129" t="str">
        <f>+J3</f>
        <v>สพป.ขอนแก่น เขต 1</v>
      </c>
      <c r="K27" s="129"/>
      <c r="L27" s="129"/>
      <c r="M27" s="129"/>
    </row>
    <row r="28" spans="1:13" ht="19.5" thickTop="1">
      <c r="A28" s="580" t="s">
        <v>3</v>
      </c>
      <c r="B28" s="572" t="s">
        <v>4</v>
      </c>
      <c r="C28" s="573"/>
      <c r="D28" s="573"/>
      <c r="E28" s="573"/>
      <c r="F28" s="576" t="s">
        <v>11</v>
      </c>
      <c r="G28" s="578" t="s">
        <v>13</v>
      </c>
      <c r="H28" s="567" t="s">
        <v>19</v>
      </c>
      <c r="I28" s="568"/>
      <c r="J28" s="567" t="s">
        <v>15</v>
      </c>
      <c r="K28" s="568"/>
      <c r="L28" s="570" t="s">
        <v>17</v>
      </c>
      <c r="M28" s="580" t="s">
        <v>5</v>
      </c>
    </row>
    <row r="29" spans="1:13" ht="19.5" thickBot="1">
      <c r="A29" s="581"/>
      <c r="B29" s="574"/>
      <c r="C29" s="575"/>
      <c r="D29" s="575"/>
      <c r="E29" s="575"/>
      <c r="F29" s="577"/>
      <c r="G29" s="579"/>
      <c r="H29" s="95" t="s">
        <v>27</v>
      </c>
      <c r="I29" s="95" t="s">
        <v>16</v>
      </c>
      <c r="J29" s="95" t="s">
        <v>27</v>
      </c>
      <c r="K29" s="95" t="s">
        <v>16</v>
      </c>
      <c r="L29" s="571"/>
      <c r="M29" s="581"/>
    </row>
    <row r="30" spans="1:13" ht="19.5" thickTop="1">
      <c r="A30" s="96"/>
      <c r="B30" s="596"/>
      <c r="C30" s="597"/>
      <c r="D30" s="597"/>
      <c r="E30" s="598"/>
      <c r="F30" s="97">
        <v>17</v>
      </c>
      <c r="G30" s="98"/>
      <c r="H30" s="99">
        <v>18</v>
      </c>
      <c r="I30" s="100">
        <f aca="true" t="shared" si="3" ref="I30:I40">SUM(H30)*$F30</f>
        <v>306</v>
      </c>
      <c r="J30" s="101">
        <v>19</v>
      </c>
      <c r="K30" s="100">
        <f aca="true" t="shared" si="4" ref="K30:K37">SUM(J30)*$F30</f>
        <v>323</v>
      </c>
      <c r="L30" s="102">
        <f aca="true" t="shared" si="5" ref="L30:L40">SUM(,I30,K30)</f>
        <v>629</v>
      </c>
      <c r="M30" s="98"/>
    </row>
    <row r="31" spans="1:13" ht="18.75">
      <c r="A31" s="132"/>
      <c r="B31" s="458"/>
      <c r="C31" s="459"/>
      <c r="D31" s="459"/>
      <c r="E31" s="460"/>
      <c r="F31" s="107">
        <v>20</v>
      </c>
      <c r="G31" s="108"/>
      <c r="H31" s="109">
        <v>222</v>
      </c>
      <c r="I31" s="100">
        <f t="shared" si="3"/>
        <v>4440</v>
      </c>
      <c r="J31" s="133">
        <v>221</v>
      </c>
      <c r="K31" s="100">
        <f t="shared" si="4"/>
        <v>4420</v>
      </c>
      <c r="L31" s="102">
        <f t="shared" si="5"/>
        <v>8860</v>
      </c>
      <c r="M31" s="108"/>
    </row>
    <row r="32" spans="1:13" ht="18.75">
      <c r="A32" s="134"/>
      <c r="B32" s="458"/>
      <c r="C32" s="459"/>
      <c r="D32" s="459"/>
      <c r="E32" s="460"/>
      <c r="F32" s="135"/>
      <c r="G32" s="136"/>
      <c r="H32" s="102"/>
      <c r="I32" s="100">
        <f t="shared" si="3"/>
        <v>0</v>
      </c>
      <c r="J32" s="137"/>
      <c r="K32" s="100">
        <f t="shared" si="4"/>
        <v>0</v>
      </c>
      <c r="L32" s="102">
        <f t="shared" si="5"/>
        <v>0</v>
      </c>
      <c r="M32" s="138"/>
    </row>
    <row r="33" spans="1:13" ht="18.75">
      <c r="A33" s="132"/>
      <c r="B33" s="599"/>
      <c r="C33" s="600"/>
      <c r="D33" s="600"/>
      <c r="E33" s="601"/>
      <c r="F33" s="135"/>
      <c r="G33" s="136"/>
      <c r="H33" s="102"/>
      <c r="I33" s="139">
        <f t="shared" si="3"/>
        <v>0</v>
      </c>
      <c r="J33" s="137"/>
      <c r="K33" s="139">
        <f t="shared" si="4"/>
        <v>0</v>
      </c>
      <c r="L33" s="140">
        <f t="shared" si="5"/>
        <v>0</v>
      </c>
      <c r="M33" s="138"/>
    </row>
    <row r="34" spans="1:13" ht="18.75">
      <c r="A34" s="141"/>
      <c r="B34" s="142"/>
      <c r="C34" s="143"/>
      <c r="D34" s="462"/>
      <c r="E34" s="463"/>
      <c r="F34" s="135"/>
      <c r="G34" s="136"/>
      <c r="H34" s="102"/>
      <c r="I34" s="100">
        <f t="shared" si="3"/>
        <v>0</v>
      </c>
      <c r="J34" s="146"/>
      <c r="K34" s="100">
        <f t="shared" si="4"/>
        <v>0</v>
      </c>
      <c r="L34" s="102">
        <f t="shared" si="5"/>
        <v>0</v>
      </c>
      <c r="M34" s="147"/>
    </row>
    <row r="35" spans="1:13" ht="18.75">
      <c r="A35" s="141"/>
      <c r="B35" s="142"/>
      <c r="C35" s="143"/>
      <c r="D35" s="462"/>
      <c r="E35" s="463"/>
      <c r="F35" s="148"/>
      <c r="G35" s="136"/>
      <c r="H35" s="102"/>
      <c r="I35" s="139">
        <f t="shared" si="3"/>
        <v>0</v>
      </c>
      <c r="J35" s="146"/>
      <c r="K35" s="100">
        <f t="shared" si="4"/>
        <v>0</v>
      </c>
      <c r="L35" s="140">
        <f t="shared" si="5"/>
        <v>0</v>
      </c>
      <c r="M35" s="147"/>
    </row>
    <row r="36" spans="1:13" ht="18.75">
      <c r="A36" s="141"/>
      <c r="B36" s="142"/>
      <c r="C36" s="143"/>
      <c r="D36" s="462"/>
      <c r="E36" s="463"/>
      <c r="F36" s="148"/>
      <c r="G36" s="136"/>
      <c r="H36" s="102"/>
      <c r="I36" s="100">
        <f t="shared" si="3"/>
        <v>0</v>
      </c>
      <c r="J36" s="146"/>
      <c r="K36" s="100">
        <f t="shared" si="4"/>
        <v>0</v>
      </c>
      <c r="L36" s="102">
        <f t="shared" si="5"/>
        <v>0</v>
      </c>
      <c r="M36" s="147"/>
    </row>
    <row r="37" spans="1:13" ht="18.75">
      <c r="A37" s="141"/>
      <c r="B37" s="142"/>
      <c r="C37" s="143"/>
      <c r="D37" s="462"/>
      <c r="E37" s="463"/>
      <c r="F37" s="135"/>
      <c r="G37" s="136"/>
      <c r="H37" s="102"/>
      <c r="I37" s="139">
        <f t="shared" si="3"/>
        <v>0</v>
      </c>
      <c r="J37" s="146"/>
      <c r="K37" s="139">
        <f t="shared" si="4"/>
        <v>0</v>
      </c>
      <c r="L37" s="140">
        <f t="shared" si="5"/>
        <v>0</v>
      </c>
      <c r="M37" s="147"/>
    </row>
    <row r="38" spans="1:13" ht="18.75">
      <c r="A38" s="132"/>
      <c r="B38" s="458"/>
      <c r="C38" s="459"/>
      <c r="D38" s="459"/>
      <c r="E38" s="460"/>
      <c r="F38" s="149"/>
      <c r="G38" s="150"/>
      <c r="H38" s="151"/>
      <c r="I38" s="100">
        <f t="shared" si="3"/>
        <v>0</v>
      </c>
      <c r="J38" s="152"/>
      <c r="K38" s="153">
        <f>SUM(K34:K37)</f>
        <v>0</v>
      </c>
      <c r="L38" s="102">
        <f t="shared" si="5"/>
        <v>0</v>
      </c>
      <c r="M38" s="147"/>
    </row>
    <row r="39" spans="1:13" ht="18.75">
      <c r="A39" s="141"/>
      <c r="B39" s="458"/>
      <c r="C39" s="459"/>
      <c r="D39" s="459"/>
      <c r="E39" s="460"/>
      <c r="F39" s="135"/>
      <c r="G39" s="136"/>
      <c r="H39" s="102"/>
      <c r="I39" s="139">
        <f t="shared" si="3"/>
        <v>0</v>
      </c>
      <c r="J39" s="137"/>
      <c r="K39" s="100">
        <f>SUM(J39)*$F39</f>
        <v>0</v>
      </c>
      <c r="L39" s="140">
        <f t="shared" si="5"/>
        <v>0</v>
      </c>
      <c r="M39" s="138"/>
    </row>
    <row r="40" spans="1:13" ht="19.5" thickBot="1">
      <c r="A40" s="141"/>
      <c r="B40" s="160"/>
      <c r="C40" s="604"/>
      <c r="D40" s="605"/>
      <c r="E40" s="606"/>
      <c r="F40" s="161"/>
      <c r="G40" s="162"/>
      <c r="H40" s="140"/>
      <c r="I40" s="100">
        <f t="shared" si="3"/>
        <v>0</v>
      </c>
      <c r="J40" s="137"/>
      <c r="K40" s="100">
        <f>SUM(J40)*$F40</f>
        <v>0</v>
      </c>
      <c r="L40" s="102">
        <f t="shared" si="5"/>
        <v>0</v>
      </c>
      <c r="M40" s="138"/>
    </row>
    <row r="41" spans="1:13" ht="18.75">
      <c r="A41" s="163"/>
      <c r="B41" s="164"/>
      <c r="C41" s="165"/>
      <c r="D41" s="166"/>
      <c r="E41" s="166" t="s">
        <v>82</v>
      </c>
      <c r="F41" s="224"/>
      <c r="G41" s="166"/>
      <c r="H41" s="225"/>
      <c r="I41" s="171">
        <f>SUM(I30:I40)</f>
        <v>4746</v>
      </c>
      <c r="J41" s="172"/>
      <c r="K41" s="173">
        <f>SUM(K30:K40)</f>
        <v>4743</v>
      </c>
      <c r="L41" s="173">
        <f>SUM(L30:L40)</f>
        <v>9489</v>
      </c>
      <c r="M41" s="174"/>
    </row>
    <row r="42" spans="1:13" ht="19.5" thickBot="1">
      <c r="A42" s="175"/>
      <c r="B42" s="164"/>
      <c r="C42" s="165"/>
      <c r="D42" s="166"/>
      <c r="E42" s="166" t="s">
        <v>83</v>
      </c>
      <c r="F42" s="224"/>
      <c r="G42" s="166"/>
      <c r="H42" s="225"/>
      <c r="I42" s="177">
        <f>SUM(I18+I41)</f>
        <v>5088</v>
      </c>
      <c r="J42" s="178"/>
      <c r="K42" s="177">
        <f>SUM(K18+K41)</f>
        <v>5110</v>
      </c>
      <c r="L42" s="177">
        <f>SUM(L18+L41)</f>
        <v>10198</v>
      </c>
      <c r="M42" s="179"/>
    </row>
    <row r="43" spans="1:13" ht="21">
      <c r="A43" s="127"/>
      <c r="B43" s="127"/>
      <c r="C43" s="127"/>
      <c r="D43" s="94"/>
      <c r="E43" s="127"/>
      <c r="F43" s="356"/>
      <c r="G43" s="356"/>
      <c r="H43" s="356"/>
      <c r="I43" s="357"/>
      <c r="J43" s="357"/>
      <c r="K43" s="357"/>
      <c r="L43" s="357"/>
      <c r="M43" s="356"/>
    </row>
    <row r="44" spans="1:13" ht="21">
      <c r="A44" s="127"/>
      <c r="B44" s="127"/>
      <c r="C44" s="127"/>
      <c r="D44" s="94"/>
      <c r="E44" s="565" t="s">
        <v>110</v>
      </c>
      <c r="F44" s="624"/>
      <c r="G44" s="624"/>
      <c r="H44" s="624"/>
      <c r="I44" s="565" t="s">
        <v>98</v>
      </c>
      <c r="J44" s="565"/>
      <c r="K44" s="565"/>
      <c r="L44" s="565"/>
      <c r="M44" s="356"/>
    </row>
    <row r="45" spans="1:13" ht="21">
      <c r="A45" s="127"/>
      <c r="B45" s="127"/>
      <c r="C45" s="127"/>
      <c r="D45" s="94"/>
      <c r="E45" s="624" t="s">
        <v>99</v>
      </c>
      <c r="F45" s="624"/>
      <c r="G45" s="624"/>
      <c r="H45" s="624"/>
      <c r="I45" s="624" t="s">
        <v>99</v>
      </c>
      <c r="J45" s="624"/>
      <c r="K45" s="624"/>
      <c r="L45" s="624"/>
      <c r="M45" s="356"/>
    </row>
    <row r="46" spans="1:13" ht="21">
      <c r="A46" s="127"/>
      <c r="B46" s="127"/>
      <c r="C46" s="127"/>
      <c r="D46" s="94"/>
      <c r="E46" s="121"/>
      <c r="F46" s="121"/>
      <c r="G46" s="121"/>
      <c r="H46" s="121"/>
      <c r="I46" s="624" t="s">
        <v>100</v>
      </c>
      <c r="J46" s="624"/>
      <c r="K46" s="624"/>
      <c r="L46" s="624"/>
      <c r="M46" s="356"/>
    </row>
    <row r="47" spans="1:13" ht="21">
      <c r="A47" s="127"/>
      <c r="B47" s="127"/>
      <c r="C47" s="127"/>
      <c r="D47" s="94"/>
      <c r="E47" s="121"/>
      <c r="F47" s="121"/>
      <c r="G47" s="121"/>
      <c r="H47" s="121"/>
      <c r="I47" s="121"/>
      <c r="J47" s="121"/>
      <c r="K47" s="121"/>
      <c r="L47" s="121"/>
      <c r="M47" s="356"/>
    </row>
    <row r="48" spans="1:13" ht="21">
      <c r="A48" s="127"/>
      <c r="B48" s="127"/>
      <c r="C48" s="127"/>
      <c r="D48" s="94"/>
      <c r="E48" s="121"/>
      <c r="F48" s="121"/>
      <c r="G48" s="121"/>
      <c r="H48" s="121"/>
      <c r="I48" s="121"/>
      <c r="J48" s="121"/>
      <c r="K48" s="121"/>
      <c r="L48" s="121"/>
      <c r="M48" s="356"/>
    </row>
    <row r="49" spans="1:13" ht="21">
      <c r="A49" s="566" t="s">
        <v>26</v>
      </c>
      <c r="B49" s="566"/>
      <c r="C49" s="566"/>
      <c r="D49" s="566"/>
      <c r="E49" s="566"/>
      <c r="F49" s="566"/>
      <c r="G49" s="566"/>
      <c r="H49" s="566"/>
      <c r="I49" s="566"/>
      <c r="J49" s="566"/>
      <c r="K49" s="566"/>
      <c r="L49" s="352" t="s">
        <v>95</v>
      </c>
      <c r="M49" s="352"/>
    </row>
    <row r="50" spans="1:13" ht="21">
      <c r="A50" s="131" t="s">
        <v>80</v>
      </c>
      <c r="B50" s="131"/>
      <c r="C50" s="126"/>
      <c r="D50" s="126"/>
      <c r="E50" s="126" t="str">
        <f>+E2</f>
        <v>อาคาร 324ล</v>
      </c>
      <c r="F50" s="122"/>
      <c r="G50" s="123"/>
      <c r="H50" s="124"/>
      <c r="I50" s="127"/>
      <c r="J50" s="126"/>
      <c r="K50" s="126"/>
      <c r="L50" s="126"/>
      <c r="M50" s="126"/>
    </row>
    <row r="51" spans="1:13" ht="19.5" thickBot="1">
      <c r="A51" s="569" t="s">
        <v>0</v>
      </c>
      <c r="B51" s="569"/>
      <c r="C51" s="569"/>
      <c r="D51" s="126" t="str">
        <f>+D3</f>
        <v>โรงเรียน สิ้นศรัทธาราษฎร์</v>
      </c>
      <c r="E51" s="126"/>
      <c r="F51" s="126"/>
      <c r="G51" s="126"/>
      <c r="H51" s="126"/>
      <c r="I51" s="128" t="s">
        <v>96</v>
      </c>
      <c r="J51" s="129" t="str">
        <f>+J3</f>
        <v>สพป.ขอนแก่น เขต 1</v>
      </c>
      <c r="K51" s="129"/>
      <c r="L51" s="129"/>
      <c r="M51" s="129"/>
    </row>
    <row r="52" spans="1:13" ht="19.5" thickTop="1">
      <c r="A52" s="580" t="s">
        <v>3</v>
      </c>
      <c r="B52" s="572" t="s">
        <v>4</v>
      </c>
      <c r="C52" s="573"/>
      <c r="D52" s="573"/>
      <c r="E52" s="573"/>
      <c r="F52" s="576" t="s">
        <v>11</v>
      </c>
      <c r="G52" s="578" t="s">
        <v>13</v>
      </c>
      <c r="H52" s="567" t="s">
        <v>19</v>
      </c>
      <c r="I52" s="568"/>
      <c r="J52" s="567" t="s">
        <v>15</v>
      </c>
      <c r="K52" s="568"/>
      <c r="L52" s="570" t="s">
        <v>17</v>
      </c>
      <c r="M52" s="580" t="s">
        <v>5</v>
      </c>
    </row>
    <row r="53" spans="1:13" ht="19.5" thickBot="1">
      <c r="A53" s="581"/>
      <c r="B53" s="574"/>
      <c r="C53" s="575"/>
      <c r="D53" s="575"/>
      <c r="E53" s="575"/>
      <c r="F53" s="577"/>
      <c r="G53" s="579"/>
      <c r="H53" s="95" t="s">
        <v>27</v>
      </c>
      <c r="I53" s="95" t="s">
        <v>16</v>
      </c>
      <c r="J53" s="95" t="s">
        <v>27</v>
      </c>
      <c r="K53" s="95" t="s">
        <v>16</v>
      </c>
      <c r="L53" s="571"/>
      <c r="M53" s="581"/>
    </row>
    <row r="54" spans="1:13" ht="19.5" thickTop="1">
      <c r="A54" s="96"/>
      <c r="B54" s="596"/>
      <c r="C54" s="597"/>
      <c r="D54" s="597"/>
      <c r="E54" s="598"/>
      <c r="F54" s="97">
        <v>23</v>
      </c>
      <c r="G54" s="98"/>
      <c r="H54" s="99">
        <v>24</v>
      </c>
      <c r="I54" s="100">
        <f aca="true" t="shared" si="6" ref="I54:I64">SUM(H54)*$F54</f>
        <v>552</v>
      </c>
      <c r="J54" s="101">
        <v>25</v>
      </c>
      <c r="K54" s="100">
        <f aca="true" t="shared" si="7" ref="K54:K61">SUM(J54)*$F54</f>
        <v>575</v>
      </c>
      <c r="L54" s="102">
        <f aca="true" t="shared" si="8" ref="L54:L64">SUM(,I54,K54)</f>
        <v>1127</v>
      </c>
      <c r="M54" s="98"/>
    </row>
    <row r="55" spans="1:13" ht="18.75">
      <c r="A55" s="132"/>
      <c r="B55" s="458"/>
      <c r="C55" s="459"/>
      <c r="D55" s="459"/>
      <c r="E55" s="460"/>
      <c r="F55" s="107">
        <v>26</v>
      </c>
      <c r="G55" s="108"/>
      <c r="H55" s="109">
        <v>222</v>
      </c>
      <c r="I55" s="100">
        <f t="shared" si="6"/>
        <v>5772</v>
      </c>
      <c r="J55" s="133">
        <v>27</v>
      </c>
      <c r="K55" s="100">
        <f t="shared" si="7"/>
        <v>702</v>
      </c>
      <c r="L55" s="102">
        <f t="shared" si="8"/>
        <v>6474</v>
      </c>
      <c r="M55" s="108"/>
    </row>
    <row r="56" spans="1:13" ht="18.75">
      <c r="A56" s="134"/>
      <c r="B56" s="458"/>
      <c r="C56" s="459"/>
      <c r="D56" s="459"/>
      <c r="E56" s="460"/>
      <c r="F56" s="135"/>
      <c r="G56" s="136"/>
      <c r="H56" s="102"/>
      <c r="I56" s="100">
        <f t="shared" si="6"/>
        <v>0</v>
      </c>
      <c r="J56" s="137"/>
      <c r="K56" s="100">
        <f t="shared" si="7"/>
        <v>0</v>
      </c>
      <c r="L56" s="102">
        <f t="shared" si="8"/>
        <v>0</v>
      </c>
      <c r="M56" s="138"/>
    </row>
    <row r="57" spans="1:13" ht="18.75">
      <c r="A57" s="132"/>
      <c r="B57" s="599"/>
      <c r="C57" s="600"/>
      <c r="D57" s="600"/>
      <c r="E57" s="601"/>
      <c r="F57" s="135"/>
      <c r="G57" s="136"/>
      <c r="H57" s="102"/>
      <c r="I57" s="139">
        <f t="shared" si="6"/>
        <v>0</v>
      </c>
      <c r="J57" s="137"/>
      <c r="K57" s="139">
        <f t="shared" si="7"/>
        <v>0</v>
      </c>
      <c r="L57" s="140">
        <f t="shared" si="8"/>
        <v>0</v>
      </c>
      <c r="M57" s="138"/>
    </row>
    <row r="58" spans="1:13" ht="18.75">
      <c r="A58" s="141"/>
      <c r="B58" s="142"/>
      <c r="C58" s="143"/>
      <c r="D58" s="462"/>
      <c r="E58" s="463"/>
      <c r="F58" s="135"/>
      <c r="G58" s="136"/>
      <c r="H58" s="102"/>
      <c r="I58" s="100">
        <f t="shared" si="6"/>
        <v>0</v>
      </c>
      <c r="J58" s="146"/>
      <c r="K58" s="100">
        <f t="shared" si="7"/>
        <v>0</v>
      </c>
      <c r="L58" s="102">
        <f t="shared" si="8"/>
        <v>0</v>
      </c>
      <c r="M58" s="147"/>
    </row>
    <row r="59" spans="1:13" ht="18.75">
      <c r="A59" s="141"/>
      <c r="B59" s="142"/>
      <c r="C59" s="143"/>
      <c r="D59" s="462"/>
      <c r="E59" s="463"/>
      <c r="F59" s="148"/>
      <c r="G59" s="136"/>
      <c r="H59" s="102"/>
      <c r="I59" s="139">
        <f t="shared" si="6"/>
        <v>0</v>
      </c>
      <c r="J59" s="146"/>
      <c r="K59" s="100">
        <f t="shared" si="7"/>
        <v>0</v>
      </c>
      <c r="L59" s="140">
        <f t="shared" si="8"/>
        <v>0</v>
      </c>
      <c r="M59" s="147"/>
    </row>
    <row r="60" spans="1:13" ht="18.75">
      <c r="A60" s="141"/>
      <c r="B60" s="142"/>
      <c r="C60" s="143"/>
      <c r="D60" s="462"/>
      <c r="E60" s="463"/>
      <c r="F60" s="148"/>
      <c r="G60" s="136"/>
      <c r="H60" s="102"/>
      <c r="I60" s="100">
        <f t="shared" si="6"/>
        <v>0</v>
      </c>
      <c r="J60" s="146"/>
      <c r="K60" s="100">
        <f t="shared" si="7"/>
        <v>0</v>
      </c>
      <c r="L60" s="102">
        <f t="shared" si="8"/>
        <v>0</v>
      </c>
      <c r="M60" s="147"/>
    </row>
    <row r="61" spans="1:13" ht="18.75">
      <c r="A61" s="141"/>
      <c r="B61" s="142"/>
      <c r="C61" s="143"/>
      <c r="D61" s="462"/>
      <c r="E61" s="463"/>
      <c r="F61" s="135"/>
      <c r="G61" s="136"/>
      <c r="H61" s="102"/>
      <c r="I61" s="139">
        <f t="shared" si="6"/>
        <v>0</v>
      </c>
      <c r="J61" s="146"/>
      <c r="K61" s="139">
        <f t="shared" si="7"/>
        <v>0</v>
      </c>
      <c r="L61" s="140">
        <f t="shared" si="8"/>
        <v>0</v>
      </c>
      <c r="M61" s="147"/>
    </row>
    <row r="62" spans="1:13" ht="18.75">
      <c r="A62" s="132"/>
      <c r="B62" s="458"/>
      <c r="C62" s="459"/>
      <c r="D62" s="459"/>
      <c r="E62" s="460"/>
      <c r="F62" s="149"/>
      <c r="G62" s="150"/>
      <c r="H62" s="151"/>
      <c r="I62" s="100">
        <f t="shared" si="6"/>
        <v>0</v>
      </c>
      <c r="J62" s="152"/>
      <c r="K62" s="153">
        <f>SUM(K58:K61)</f>
        <v>0</v>
      </c>
      <c r="L62" s="102">
        <f t="shared" si="8"/>
        <v>0</v>
      </c>
      <c r="M62" s="147"/>
    </row>
    <row r="63" spans="1:13" ht="18.75">
      <c r="A63" s="141"/>
      <c r="B63" s="458"/>
      <c r="C63" s="459"/>
      <c r="D63" s="459"/>
      <c r="E63" s="460"/>
      <c r="F63" s="135"/>
      <c r="G63" s="136"/>
      <c r="H63" s="102"/>
      <c r="I63" s="139">
        <f t="shared" si="6"/>
        <v>0</v>
      </c>
      <c r="J63" s="137"/>
      <c r="K63" s="100">
        <f>SUM(J63)*$F63</f>
        <v>0</v>
      </c>
      <c r="L63" s="140">
        <f t="shared" si="8"/>
        <v>0</v>
      </c>
      <c r="M63" s="138"/>
    </row>
    <row r="64" spans="1:13" ht="19.5" thickBot="1">
      <c r="A64" s="141"/>
      <c r="B64" s="142"/>
      <c r="C64" s="143"/>
      <c r="D64" s="602"/>
      <c r="E64" s="603"/>
      <c r="F64" s="135"/>
      <c r="G64" s="136"/>
      <c r="H64" s="102"/>
      <c r="I64" s="100">
        <f t="shared" si="6"/>
        <v>0</v>
      </c>
      <c r="J64" s="146"/>
      <c r="K64" s="100">
        <f>SUM(J64)*$F64</f>
        <v>0</v>
      </c>
      <c r="L64" s="102">
        <f t="shared" si="8"/>
        <v>0</v>
      </c>
      <c r="M64" s="147"/>
    </row>
    <row r="65" spans="1:13" ht="18.75">
      <c r="A65" s="163"/>
      <c r="B65" s="164"/>
      <c r="C65" s="165"/>
      <c r="D65" s="166"/>
      <c r="E65" s="166" t="s">
        <v>84</v>
      </c>
      <c r="F65" s="224"/>
      <c r="G65" s="166"/>
      <c r="H65" s="225"/>
      <c r="I65" s="171">
        <f>SUM(I54:I64)</f>
        <v>6324</v>
      </c>
      <c r="J65" s="172"/>
      <c r="K65" s="173">
        <f>SUM(K54:K64)</f>
        <v>1277</v>
      </c>
      <c r="L65" s="173">
        <f>SUM(L54:L64)</f>
        <v>7601</v>
      </c>
      <c r="M65" s="174"/>
    </row>
    <row r="66" spans="1:13" ht="19.5" thickBot="1">
      <c r="A66" s="175"/>
      <c r="B66" s="164"/>
      <c r="C66" s="165"/>
      <c r="D66" s="166"/>
      <c r="E66" s="166" t="s">
        <v>85</v>
      </c>
      <c r="F66" s="224"/>
      <c r="G66" s="166"/>
      <c r="H66" s="225"/>
      <c r="I66" s="177">
        <f>SUM(I42+I65)</f>
        <v>11412</v>
      </c>
      <c r="J66" s="178"/>
      <c r="K66" s="177">
        <f>SUM(K42+K65)</f>
        <v>6387</v>
      </c>
      <c r="L66" s="177">
        <f>SUM(L42+L65)</f>
        <v>17799</v>
      </c>
      <c r="M66" s="179"/>
    </row>
    <row r="67" spans="1:13" ht="21">
      <c r="A67" s="127"/>
      <c r="B67" s="127"/>
      <c r="C67" s="127"/>
      <c r="D67" s="94"/>
      <c r="E67" s="127"/>
      <c r="F67" s="356"/>
      <c r="G67" s="356"/>
      <c r="H67" s="356"/>
      <c r="I67" s="357"/>
      <c r="J67" s="357"/>
      <c r="K67" s="357"/>
      <c r="L67" s="357"/>
      <c r="M67" s="356"/>
    </row>
    <row r="68" spans="1:13" ht="21">
      <c r="A68" s="127"/>
      <c r="B68" s="127"/>
      <c r="C68" s="127"/>
      <c r="D68" s="94"/>
      <c r="E68" s="565" t="s">
        <v>110</v>
      </c>
      <c r="F68" s="624"/>
      <c r="G68" s="624"/>
      <c r="H68" s="624"/>
      <c r="I68" s="565" t="s">
        <v>98</v>
      </c>
      <c r="J68" s="565"/>
      <c r="K68" s="565"/>
      <c r="L68" s="565"/>
      <c r="M68" s="356"/>
    </row>
    <row r="69" spans="1:13" ht="21">
      <c r="A69" s="127"/>
      <c r="B69" s="127"/>
      <c r="C69" s="127"/>
      <c r="D69" s="94"/>
      <c r="E69" s="624" t="s">
        <v>99</v>
      </c>
      <c r="F69" s="624"/>
      <c r="G69" s="624"/>
      <c r="H69" s="624"/>
      <c r="I69" s="624" t="s">
        <v>99</v>
      </c>
      <c r="J69" s="624"/>
      <c r="K69" s="624"/>
      <c r="L69" s="624"/>
      <c r="M69" s="356"/>
    </row>
    <row r="70" spans="1:13" ht="21">
      <c r="A70" s="127"/>
      <c r="B70" s="127"/>
      <c r="C70" s="127"/>
      <c r="D70" s="94"/>
      <c r="E70" s="121"/>
      <c r="F70" s="121"/>
      <c r="G70" s="121"/>
      <c r="H70" s="121"/>
      <c r="I70" s="624" t="s">
        <v>100</v>
      </c>
      <c r="J70" s="624"/>
      <c r="K70" s="624"/>
      <c r="L70" s="624"/>
      <c r="M70" s="356"/>
    </row>
    <row r="71" spans="1:13" ht="21">
      <c r="A71" s="127"/>
      <c r="B71" s="127"/>
      <c r="C71" s="127"/>
      <c r="D71" s="94"/>
      <c r="E71" s="121"/>
      <c r="F71" s="121"/>
      <c r="G71" s="121"/>
      <c r="H71" s="121"/>
      <c r="I71" s="121"/>
      <c r="J71" s="121"/>
      <c r="K71" s="121"/>
      <c r="L71" s="121"/>
      <c r="M71" s="356"/>
    </row>
    <row r="72" spans="1:13" ht="21">
      <c r="A72" s="127"/>
      <c r="B72" s="127"/>
      <c r="C72" s="127"/>
      <c r="D72" s="94"/>
      <c r="E72" s="121"/>
      <c r="F72" s="121"/>
      <c r="G72" s="121"/>
      <c r="H72" s="121"/>
      <c r="I72" s="121"/>
      <c r="J72" s="121"/>
      <c r="K72" s="121"/>
      <c r="L72" s="121"/>
      <c r="M72" s="356"/>
    </row>
    <row r="73" spans="1:13" ht="21">
      <c r="A73" s="566" t="s">
        <v>26</v>
      </c>
      <c r="B73" s="566"/>
      <c r="C73" s="566"/>
      <c r="D73" s="566"/>
      <c r="E73" s="566"/>
      <c r="F73" s="566"/>
      <c r="G73" s="566"/>
      <c r="H73" s="566"/>
      <c r="I73" s="566"/>
      <c r="J73" s="566"/>
      <c r="K73" s="566"/>
      <c r="L73" s="352" t="s">
        <v>95</v>
      </c>
      <c r="M73" s="352"/>
    </row>
    <row r="74" spans="1:13" ht="21">
      <c r="A74" s="131" t="s">
        <v>80</v>
      </c>
      <c r="B74" s="131"/>
      <c r="C74" s="126"/>
      <c r="D74" s="126"/>
      <c r="E74" s="126" t="str">
        <f>+E2</f>
        <v>อาคาร 324ล</v>
      </c>
      <c r="F74" s="122"/>
      <c r="G74" s="123"/>
      <c r="H74" s="124"/>
      <c r="I74" s="127"/>
      <c r="J74" s="126"/>
      <c r="K74" s="126"/>
      <c r="L74" s="126"/>
      <c r="M74" s="126"/>
    </row>
    <row r="75" spans="1:13" ht="19.5" thickBot="1">
      <c r="A75" s="569" t="s">
        <v>0</v>
      </c>
      <c r="B75" s="569"/>
      <c r="C75" s="569"/>
      <c r="D75" s="126" t="str">
        <f>+D3</f>
        <v>โรงเรียน สิ้นศรัทธาราษฎร์</v>
      </c>
      <c r="E75" s="126"/>
      <c r="F75" s="126"/>
      <c r="G75" s="126"/>
      <c r="H75" s="126"/>
      <c r="I75" s="128" t="s">
        <v>96</v>
      </c>
      <c r="J75" s="129" t="str">
        <f>+J3</f>
        <v>สพป.ขอนแก่น เขต 1</v>
      </c>
      <c r="K75" s="129"/>
      <c r="L75" s="129"/>
      <c r="M75" s="129"/>
    </row>
    <row r="76" spans="1:13" ht="19.5" thickTop="1">
      <c r="A76" s="580" t="s">
        <v>3</v>
      </c>
      <c r="B76" s="572" t="s">
        <v>4</v>
      </c>
      <c r="C76" s="573"/>
      <c r="D76" s="573"/>
      <c r="E76" s="573"/>
      <c r="F76" s="576" t="s">
        <v>11</v>
      </c>
      <c r="G76" s="578" t="s">
        <v>13</v>
      </c>
      <c r="H76" s="567" t="s">
        <v>19</v>
      </c>
      <c r="I76" s="568"/>
      <c r="J76" s="567" t="s">
        <v>15</v>
      </c>
      <c r="K76" s="568"/>
      <c r="L76" s="570" t="s">
        <v>17</v>
      </c>
      <c r="M76" s="580" t="s">
        <v>5</v>
      </c>
    </row>
    <row r="77" spans="1:13" ht="19.5" thickBot="1">
      <c r="A77" s="581"/>
      <c r="B77" s="574"/>
      <c r="C77" s="575"/>
      <c r="D77" s="575"/>
      <c r="E77" s="575"/>
      <c r="F77" s="577"/>
      <c r="G77" s="579"/>
      <c r="H77" s="95" t="s">
        <v>27</v>
      </c>
      <c r="I77" s="95" t="s">
        <v>16</v>
      </c>
      <c r="J77" s="95" t="s">
        <v>27</v>
      </c>
      <c r="K77" s="95" t="s">
        <v>16</v>
      </c>
      <c r="L77" s="571"/>
      <c r="M77" s="581"/>
    </row>
    <row r="78" spans="1:13" ht="19.5" thickTop="1">
      <c r="A78" s="96"/>
      <c r="B78" s="596"/>
      <c r="C78" s="597"/>
      <c r="D78" s="597"/>
      <c r="E78" s="598"/>
      <c r="F78" s="97">
        <v>23</v>
      </c>
      <c r="G78" s="98"/>
      <c r="H78" s="99">
        <v>24</v>
      </c>
      <c r="I78" s="100">
        <f aca="true" t="shared" si="9" ref="I78:I88">SUM(H78)*$F78</f>
        <v>552</v>
      </c>
      <c r="J78" s="101">
        <v>25</v>
      </c>
      <c r="K78" s="100">
        <f aca="true" t="shared" si="10" ref="K78:K85">SUM(J78)*$F78</f>
        <v>575</v>
      </c>
      <c r="L78" s="102">
        <f aca="true" t="shared" si="11" ref="L78:L88">SUM(,I78,K78)</f>
        <v>1127</v>
      </c>
      <c r="M78" s="98"/>
    </row>
    <row r="79" spans="1:13" ht="18.75">
      <c r="A79" s="132"/>
      <c r="B79" s="458"/>
      <c r="C79" s="459"/>
      <c r="D79" s="459"/>
      <c r="E79" s="460"/>
      <c r="F79" s="107">
        <v>26</v>
      </c>
      <c r="G79" s="108"/>
      <c r="H79" s="109">
        <v>222</v>
      </c>
      <c r="I79" s="100">
        <f t="shared" si="9"/>
        <v>5772</v>
      </c>
      <c r="J79" s="133">
        <v>27</v>
      </c>
      <c r="K79" s="100">
        <f t="shared" si="10"/>
        <v>702</v>
      </c>
      <c r="L79" s="102">
        <f t="shared" si="11"/>
        <v>6474</v>
      </c>
      <c r="M79" s="108"/>
    </row>
    <row r="80" spans="1:13" ht="18.75">
      <c r="A80" s="134"/>
      <c r="B80" s="458"/>
      <c r="C80" s="459"/>
      <c r="D80" s="459"/>
      <c r="E80" s="460"/>
      <c r="F80" s="135"/>
      <c r="G80" s="136"/>
      <c r="H80" s="102"/>
      <c r="I80" s="100">
        <f t="shared" si="9"/>
        <v>0</v>
      </c>
      <c r="J80" s="137"/>
      <c r="K80" s="100">
        <f t="shared" si="10"/>
        <v>0</v>
      </c>
      <c r="L80" s="102">
        <f t="shared" si="11"/>
        <v>0</v>
      </c>
      <c r="M80" s="138"/>
    </row>
    <row r="81" spans="1:13" ht="18.75">
      <c r="A81" s="132"/>
      <c r="B81" s="599"/>
      <c r="C81" s="600"/>
      <c r="D81" s="600"/>
      <c r="E81" s="601"/>
      <c r="F81" s="135"/>
      <c r="G81" s="136"/>
      <c r="H81" s="102"/>
      <c r="I81" s="139">
        <f t="shared" si="9"/>
        <v>0</v>
      </c>
      <c r="J81" s="137"/>
      <c r="K81" s="139">
        <f t="shared" si="10"/>
        <v>0</v>
      </c>
      <c r="L81" s="140">
        <f t="shared" si="11"/>
        <v>0</v>
      </c>
      <c r="M81" s="138"/>
    </row>
    <row r="82" spans="1:13" ht="18.75">
      <c r="A82" s="141"/>
      <c r="B82" s="142"/>
      <c r="C82" s="143"/>
      <c r="D82" s="462"/>
      <c r="E82" s="463"/>
      <c r="F82" s="135"/>
      <c r="G82" s="136"/>
      <c r="H82" s="102"/>
      <c r="I82" s="100">
        <f t="shared" si="9"/>
        <v>0</v>
      </c>
      <c r="J82" s="146"/>
      <c r="K82" s="100">
        <f t="shared" si="10"/>
        <v>0</v>
      </c>
      <c r="L82" s="102">
        <f t="shared" si="11"/>
        <v>0</v>
      </c>
      <c r="M82" s="147"/>
    </row>
    <row r="83" spans="1:13" ht="18.75">
      <c r="A83" s="141"/>
      <c r="B83" s="142"/>
      <c r="C83" s="143"/>
      <c r="D83" s="462"/>
      <c r="E83" s="463"/>
      <c r="F83" s="148"/>
      <c r="G83" s="136"/>
      <c r="H83" s="102"/>
      <c r="I83" s="139">
        <f t="shared" si="9"/>
        <v>0</v>
      </c>
      <c r="J83" s="146"/>
      <c r="K83" s="100">
        <f t="shared" si="10"/>
        <v>0</v>
      </c>
      <c r="L83" s="140">
        <f t="shared" si="11"/>
        <v>0</v>
      </c>
      <c r="M83" s="147"/>
    </row>
    <row r="84" spans="1:13" ht="18.75">
      <c r="A84" s="141"/>
      <c r="B84" s="142"/>
      <c r="C84" s="143"/>
      <c r="D84" s="462"/>
      <c r="E84" s="463"/>
      <c r="F84" s="148"/>
      <c r="G84" s="136"/>
      <c r="H84" s="102"/>
      <c r="I84" s="100">
        <f t="shared" si="9"/>
        <v>0</v>
      </c>
      <c r="J84" s="146"/>
      <c r="K84" s="100">
        <f t="shared" si="10"/>
        <v>0</v>
      </c>
      <c r="L84" s="102">
        <f t="shared" si="11"/>
        <v>0</v>
      </c>
      <c r="M84" s="147"/>
    </row>
    <row r="85" spans="1:13" ht="18.75">
      <c r="A85" s="141"/>
      <c r="B85" s="142"/>
      <c r="C85" s="143"/>
      <c r="D85" s="462"/>
      <c r="E85" s="463"/>
      <c r="F85" s="135"/>
      <c r="G85" s="136"/>
      <c r="H85" s="102"/>
      <c r="I85" s="139">
        <f t="shared" si="9"/>
        <v>0</v>
      </c>
      <c r="J85" s="146"/>
      <c r="K85" s="139">
        <f t="shared" si="10"/>
        <v>0</v>
      </c>
      <c r="L85" s="140">
        <f t="shared" si="11"/>
        <v>0</v>
      </c>
      <c r="M85" s="147"/>
    </row>
    <row r="86" spans="1:13" ht="18.75">
      <c r="A86" s="132"/>
      <c r="B86" s="458"/>
      <c r="C86" s="459"/>
      <c r="D86" s="459"/>
      <c r="E86" s="460"/>
      <c r="F86" s="149"/>
      <c r="G86" s="150"/>
      <c r="H86" s="151"/>
      <c r="I86" s="100">
        <f t="shared" si="9"/>
        <v>0</v>
      </c>
      <c r="J86" s="152"/>
      <c r="K86" s="153">
        <f>SUM(K82:K85)</f>
        <v>0</v>
      </c>
      <c r="L86" s="102">
        <f t="shared" si="11"/>
        <v>0</v>
      </c>
      <c r="M86" s="147"/>
    </row>
    <row r="87" spans="1:13" ht="18.75">
      <c r="A87" s="141"/>
      <c r="B87" s="458"/>
      <c r="C87" s="459"/>
      <c r="D87" s="459"/>
      <c r="E87" s="460"/>
      <c r="F87" s="135"/>
      <c r="G87" s="136"/>
      <c r="H87" s="102"/>
      <c r="I87" s="139">
        <f t="shared" si="9"/>
        <v>0</v>
      </c>
      <c r="J87" s="137"/>
      <c r="K87" s="100">
        <f>SUM(J87)*$F87</f>
        <v>0</v>
      </c>
      <c r="L87" s="140">
        <f t="shared" si="11"/>
        <v>0</v>
      </c>
      <c r="M87" s="138"/>
    </row>
    <row r="88" spans="1:13" ht="19.5" thickBot="1">
      <c r="A88" s="141"/>
      <c r="B88" s="222"/>
      <c r="C88" s="223"/>
      <c r="D88" s="629"/>
      <c r="E88" s="630"/>
      <c r="F88" s="161"/>
      <c r="G88" s="162"/>
      <c r="H88" s="140"/>
      <c r="I88" s="100">
        <f t="shared" si="9"/>
        <v>0</v>
      </c>
      <c r="J88" s="146"/>
      <c r="K88" s="100">
        <f>SUM(J88)*$F88</f>
        <v>0</v>
      </c>
      <c r="L88" s="102">
        <f t="shared" si="11"/>
        <v>0</v>
      </c>
      <c r="M88" s="147"/>
    </row>
    <row r="89" spans="1:13" ht="18.75">
      <c r="A89" s="163"/>
      <c r="B89" s="164"/>
      <c r="C89" s="165"/>
      <c r="D89" s="166"/>
      <c r="E89" s="166" t="s">
        <v>106</v>
      </c>
      <c r="F89" s="224"/>
      <c r="G89" s="166"/>
      <c r="H89" s="225"/>
      <c r="I89" s="171">
        <f>SUM(I78:I88)</f>
        <v>6324</v>
      </c>
      <c r="J89" s="172"/>
      <c r="K89" s="173">
        <f>SUM(K78:K88)</f>
        <v>1277</v>
      </c>
      <c r="L89" s="173">
        <f>SUM(L78:L88)</f>
        <v>7601</v>
      </c>
      <c r="M89" s="174"/>
    </row>
    <row r="90" spans="1:13" ht="19.5" thickBot="1">
      <c r="A90" s="175"/>
      <c r="B90" s="164"/>
      <c r="C90" s="165"/>
      <c r="D90" s="166"/>
      <c r="E90" s="166" t="s">
        <v>107</v>
      </c>
      <c r="F90" s="224"/>
      <c r="G90" s="166"/>
      <c r="H90" s="225"/>
      <c r="I90" s="368">
        <f>SUM(I66+I89)</f>
        <v>17736</v>
      </c>
      <c r="J90" s="178"/>
      <c r="K90" s="177">
        <f>SUM(K66+K89)</f>
        <v>7664</v>
      </c>
      <c r="L90" s="177">
        <f>SUM(L66+L89)</f>
        <v>25400</v>
      </c>
      <c r="M90" s="179"/>
    </row>
    <row r="91" spans="1:13" ht="21">
      <c r="A91" s="127"/>
      <c r="B91" s="127"/>
      <c r="C91" s="127"/>
      <c r="D91" s="94"/>
      <c r="E91" s="127"/>
      <c r="F91" s="356"/>
      <c r="G91" s="356"/>
      <c r="H91" s="356"/>
      <c r="I91" s="357"/>
      <c r="J91" s="357"/>
      <c r="K91" s="357"/>
      <c r="L91" s="357"/>
      <c r="M91" s="356"/>
    </row>
    <row r="92" spans="1:13" ht="21">
      <c r="A92" s="127"/>
      <c r="B92" s="127"/>
      <c r="C92" s="127"/>
      <c r="D92" s="94"/>
      <c r="E92" s="565" t="s">
        <v>110</v>
      </c>
      <c r="F92" s="624"/>
      <c r="G92" s="624"/>
      <c r="H92" s="624"/>
      <c r="I92" s="565" t="s">
        <v>98</v>
      </c>
      <c r="J92" s="565"/>
      <c r="K92" s="565"/>
      <c r="L92" s="565"/>
      <c r="M92" s="356"/>
    </row>
    <row r="93" spans="1:13" ht="21">
      <c r="A93" s="127"/>
      <c r="B93" s="127"/>
      <c r="C93" s="127"/>
      <c r="D93" s="94"/>
      <c r="E93" s="624" t="s">
        <v>99</v>
      </c>
      <c r="F93" s="624"/>
      <c r="G93" s="624"/>
      <c r="H93" s="624"/>
      <c r="I93" s="624" t="s">
        <v>99</v>
      </c>
      <c r="J93" s="624"/>
      <c r="K93" s="624"/>
      <c r="L93" s="624"/>
      <c r="M93" s="356"/>
    </row>
    <row r="94" spans="1:13" ht="21">
      <c r="A94" s="127"/>
      <c r="B94" s="127"/>
      <c r="C94" s="127"/>
      <c r="D94" s="94"/>
      <c r="E94" s="121"/>
      <c r="F94" s="121"/>
      <c r="G94" s="121"/>
      <c r="H94" s="121"/>
      <c r="I94" s="624" t="s">
        <v>100</v>
      </c>
      <c r="J94" s="624"/>
      <c r="K94" s="624"/>
      <c r="L94" s="624"/>
      <c r="M94" s="356"/>
    </row>
    <row r="95" spans="1:13" ht="21">
      <c r="A95" s="127"/>
      <c r="B95" s="127"/>
      <c r="C95" s="127"/>
      <c r="D95" s="94"/>
      <c r="E95" s="121"/>
      <c r="F95" s="121"/>
      <c r="G95" s="121"/>
      <c r="H95" s="121"/>
      <c r="I95" s="121"/>
      <c r="J95" s="121"/>
      <c r="K95" s="121"/>
      <c r="L95" s="121"/>
      <c r="M95" s="356"/>
    </row>
    <row r="96" spans="1:13" ht="21">
      <c r="A96" s="127"/>
      <c r="B96" s="127"/>
      <c r="C96" s="127"/>
      <c r="D96" s="94"/>
      <c r="E96" s="121"/>
      <c r="F96" s="121"/>
      <c r="G96" s="121"/>
      <c r="H96" s="121"/>
      <c r="I96" s="121"/>
      <c r="J96" s="121"/>
      <c r="K96" s="121"/>
      <c r="L96" s="121"/>
      <c r="M96" s="356"/>
    </row>
    <row r="97" spans="1:13" ht="21">
      <c r="A97" s="566" t="s">
        <v>26</v>
      </c>
      <c r="B97" s="566"/>
      <c r="C97" s="566"/>
      <c r="D97" s="566"/>
      <c r="E97" s="566"/>
      <c r="F97" s="566"/>
      <c r="G97" s="566"/>
      <c r="H97" s="566"/>
      <c r="I97" s="566"/>
      <c r="J97" s="566"/>
      <c r="K97" s="566"/>
      <c r="L97" s="352" t="s">
        <v>95</v>
      </c>
      <c r="M97" s="352"/>
    </row>
    <row r="98" spans="1:13" ht="21">
      <c r="A98" s="131" t="s">
        <v>80</v>
      </c>
      <c r="B98" s="131"/>
      <c r="C98" s="126"/>
      <c r="D98" s="126"/>
      <c r="E98" s="126" t="str">
        <f>+E2</f>
        <v>อาคาร 324ล</v>
      </c>
      <c r="F98" s="122"/>
      <c r="G98" s="123"/>
      <c r="H98" s="124"/>
      <c r="I98" s="127"/>
      <c r="J98" s="126"/>
      <c r="K98" s="126"/>
      <c r="L98" s="126"/>
      <c r="M98" s="126"/>
    </row>
    <row r="99" spans="1:13" ht="19.5" thickBot="1">
      <c r="A99" s="569" t="s">
        <v>0</v>
      </c>
      <c r="B99" s="569"/>
      <c r="C99" s="569"/>
      <c r="D99" s="126" t="str">
        <f>+D3</f>
        <v>โรงเรียน สิ้นศรัทธาราษฎร์</v>
      </c>
      <c r="E99" s="126"/>
      <c r="F99" s="126"/>
      <c r="G99" s="126"/>
      <c r="H99" s="126"/>
      <c r="I99" s="128" t="s">
        <v>96</v>
      </c>
      <c r="J99" s="129" t="str">
        <f>+J3</f>
        <v>สพป.ขอนแก่น เขต 1</v>
      </c>
      <c r="K99" s="129"/>
      <c r="L99" s="129"/>
      <c r="M99" s="129"/>
    </row>
    <row r="100" spans="1:13" ht="19.5" thickTop="1">
      <c r="A100" s="580" t="s">
        <v>3</v>
      </c>
      <c r="B100" s="572" t="s">
        <v>4</v>
      </c>
      <c r="C100" s="573"/>
      <c r="D100" s="573"/>
      <c r="E100" s="573"/>
      <c r="F100" s="576" t="s">
        <v>11</v>
      </c>
      <c r="G100" s="578" t="s">
        <v>13</v>
      </c>
      <c r="H100" s="567" t="s">
        <v>19</v>
      </c>
      <c r="I100" s="568"/>
      <c r="J100" s="567" t="s">
        <v>15</v>
      </c>
      <c r="K100" s="568"/>
      <c r="L100" s="570" t="s">
        <v>17</v>
      </c>
      <c r="M100" s="580" t="s">
        <v>5</v>
      </c>
    </row>
    <row r="101" spans="1:13" ht="19.5" thickBot="1">
      <c r="A101" s="581"/>
      <c r="B101" s="574"/>
      <c r="C101" s="575"/>
      <c r="D101" s="575"/>
      <c r="E101" s="575"/>
      <c r="F101" s="577"/>
      <c r="G101" s="579"/>
      <c r="H101" s="95" t="s">
        <v>27</v>
      </c>
      <c r="I101" s="95" t="s">
        <v>16</v>
      </c>
      <c r="J101" s="95" t="s">
        <v>27</v>
      </c>
      <c r="K101" s="95" t="s">
        <v>16</v>
      </c>
      <c r="L101" s="571"/>
      <c r="M101" s="581"/>
    </row>
    <row r="102" spans="1:13" ht="19.5" thickTop="1">
      <c r="A102" s="96"/>
      <c r="B102" s="596"/>
      <c r="C102" s="597"/>
      <c r="D102" s="597"/>
      <c r="E102" s="598"/>
      <c r="F102" s="97">
        <v>23</v>
      </c>
      <c r="G102" s="98"/>
      <c r="H102" s="99">
        <v>24</v>
      </c>
      <c r="I102" s="100">
        <f aca="true" t="shared" si="12" ref="I102:I112">SUM(H102)*$F102</f>
        <v>552</v>
      </c>
      <c r="J102" s="101">
        <v>25</v>
      </c>
      <c r="K102" s="100">
        <f aca="true" t="shared" si="13" ref="K102:K109">SUM(J102)*$F102</f>
        <v>575</v>
      </c>
      <c r="L102" s="102">
        <f aca="true" t="shared" si="14" ref="L102:L112">SUM(,I102,K102)</f>
        <v>1127</v>
      </c>
      <c r="M102" s="98"/>
    </row>
    <row r="103" spans="1:13" ht="18.75">
      <c r="A103" s="132"/>
      <c r="B103" s="458"/>
      <c r="C103" s="459"/>
      <c r="D103" s="459"/>
      <c r="E103" s="460"/>
      <c r="F103" s="107">
        <v>26</v>
      </c>
      <c r="G103" s="108"/>
      <c r="H103" s="109">
        <v>222</v>
      </c>
      <c r="I103" s="100">
        <f t="shared" si="12"/>
        <v>5772</v>
      </c>
      <c r="J103" s="133">
        <v>27</v>
      </c>
      <c r="K103" s="100">
        <f t="shared" si="13"/>
        <v>702</v>
      </c>
      <c r="L103" s="102">
        <f t="shared" si="14"/>
        <v>6474</v>
      </c>
      <c r="M103" s="108"/>
    </row>
    <row r="104" spans="1:13" ht="18.75">
      <c r="A104" s="134"/>
      <c r="B104" s="458"/>
      <c r="C104" s="459"/>
      <c r="D104" s="459"/>
      <c r="E104" s="460"/>
      <c r="F104" s="135"/>
      <c r="G104" s="136"/>
      <c r="H104" s="102"/>
      <c r="I104" s="100">
        <f t="shared" si="12"/>
        <v>0</v>
      </c>
      <c r="J104" s="137"/>
      <c r="K104" s="100">
        <f t="shared" si="13"/>
        <v>0</v>
      </c>
      <c r="L104" s="102">
        <f t="shared" si="14"/>
        <v>0</v>
      </c>
      <c r="M104" s="138"/>
    </row>
    <row r="105" spans="1:13" ht="18.75">
      <c r="A105" s="132"/>
      <c r="B105" s="599"/>
      <c r="C105" s="600"/>
      <c r="D105" s="600"/>
      <c r="E105" s="601"/>
      <c r="F105" s="135"/>
      <c r="G105" s="136"/>
      <c r="H105" s="102"/>
      <c r="I105" s="139">
        <f t="shared" si="12"/>
        <v>0</v>
      </c>
      <c r="J105" s="137"/>
      <c r="K105" s="139">
        <f t="shared" si="13"/>
        <v>0</v>
      </c>
      <c r="L105" s="140">
        <f t="shared" si="14"/>
        <v>0</v>
      </c>
      <c r="M105" s="138"/>
    </row>
    <row r="106" spans="1:13" ht="18.75">
      <c r="A106" s="141"/>
      <c r="B106" s="142"/>
      <c r="C106" s="143"/>
      <c r="D106" s="462"/>
      <c r="E106" s="463"/>
      <c r="F106" s="135"/>
      <c r="G106" s="136"/>
      <c r="H106" s="102"/>
      <c r="I106" s="100">
        <f t="shared" si="12"/>
        <v>0</v>
      </c>
      <c r="J106" s="146"/>
      <c r="K106" s="100">
        <f t="shared" si="13"/>
        <v>0</v>
      </c>
      <c r="L106" s="102">
        <f t="shared" si="14"/>
        <v>0</v>
      </c>
      <c r="M106" s="147"/>
    </row>
    <row r="107" spans="1:13" ht="18.75">
      <c r="A107" s="141"/>
      <c r="B107" s="142"/>
      <c r="C107" s="143"/>
      <c r="D107" s="462"/>
      <c r="E107" s="463"/>
      <c r="F107" s="148"/>
      <c r="G107" s="136"/>
      <c r="H107" s="102"/>
      <c r="I107" s="139">
        <f t="shared" si="12"/>
        <v>0</v>
      </c>
      <c r="J107" s="146"/>
      <c r="K107" s="100">
        <f t="shared" si="13"/>
        <v>0</v>
      </c>
      <c r="L107" s="140">
        <f t="shared" si="14"/>
        <v>0</v>
      </c>
      <c r="M107" s="147"/>
    </row>
    <row r="108" spans="1:13" ht="18.75">
      <c r="A108" s="141"/>
      <c r="B108" s="142"/>
      <c r="C108" s="143"/>
      <c r="D108" s="462"/>
      <c r="E108" s="463"/>
      <c r="F108" s="148"/>
      <c r="G108" s="136"/>
      <c r="H108" s="102"/>
      <c r="I108" s="100">
        <f t="shared" si="12"/>
        <v>0</v>
      </c>
      <c r="J108" s="146"/>
      <c r="K108" s="100">
        <f t="shared" si="13"/>
        <v>0</v>
      </c>
      <c r="L108" s="102">
        <f t="shared" si="14"/>
        <v>0</v>
      </c>
      <c r="M108" s="147"/>
    </row>
    <row r="109" spans="1:13" ht="18.75">
      <c r="A109" s="141"/>
      <c r="B109" s="142"/>
      <c r="C109" s="143"/>
      <c r="D109" s="462"/>
      <c r="E109" s="463"/>
      <c r="F109" s="135"/>
      <c r="G109" s="136"/>
      <c r="H109" s="102"/>
      <c r="I109" s="139">
        <f t="shared" si="12"/>
        <v>0</v>
      </c>
      <c r="J109" s="146"/>
      <c r="K109" s="139">
        <f t="shared" si="13"/>
        <v>0</v>
      </c>
      <c r="L109" s="140">
        <f t="shared" si="14"/>
        <v>0</v>
      </c>
      <c r="M109" s="147"/>
    </row>
    <row r="110" spans="1:13" ht="18.75">
      <c r="A110" s="132"/>
      <c r="B110" s="458"/>
      <c r="C110" s="459"/>
      <c r="D110" s="459"/>
      <c r="E110" s="460"/>
      <c r="F110" s="149"/>
      <c r="G110" s="150"/>
      <c r="H110" s="151"/>
      <c r="I110" s="100">
        <f t="shared" si="12"/>
        <v>0</v>
      </c>
      <c r="J110" s="152"/>
      <c r="K110" s="153">
        <f>SUM(K106:K109)</f>
        <v>0</v>
      </c>
      <c r="L110" s="102">
        <f t="shared" si="14"/>
        <v>0</v>
      </c>
      <c r="M110" s="147"/>
    </row>
    <row r="111" spans="1:13" ht="18.75">
      <c r="A111" s="141"/>
      <c r="B111" s="458"/>
      <c r="C111" s="459"/>
      <c r="D111" s="459"/>
      <c r="E111" s="460"/>
      <c r="F111" s="135"/>
      <c r="G111" s="136"/>
      <c r="H111" s="102"/>
      <c r="I111" s="139">
        <f t="shared" si="12"/>
        <v>0</v>
      </c>
      <c r="J111" s="137"/>
      <c r="K111" s="100">
        <f>SUM(J111)*$F111</f>
        <v>0</v>
      </c>
      <c r="L111" s="140">
        <f t="shared" si="14"/>
        <v>0</v>
      </c>
      <c r="M111" s="138"/>
    </row>
    <row r="112" spans="1:13" ht="19.5" thickBot="1">
      <c r="A112" s="141"/>
      <c r="B112" s="142"/>
      <c r="C112" s="143"/>
      <c r="D112" s="602"/>
      <c r="E112" s="603"/>
      <c r="F112" s="135"/>
      <c r="G112" s="136"/>
      <c r="H112" s="102"/>
      <c r="I112" s="100">
        <f t="shared" si="12"/>
        <v>0</v>
      </c>
      <c r="J112" s="146"/>
      <c r="K112" s="100">
        <f>SUM(J112)*$F112</f>
        <v>0</v>
      </c>
      <c r="L112" s="102">
        <f t="shared" si="14"/>
        <v>0</v>
      </c>
      <c r="M112" s="147"/>
    </row>
    <row r="113" spans="1:13" ht="18.75">
      <c r="A113" s="163"/>
      <c r="B113" s="164"/>
      <c r="C113" s="165"/>
      <c r="D113" s="166"/>
      <c r="E113" s="166" t="s">
        <v>108</v>
      </c>
      <c r="F113" s="224"/>
      <c r="G113" s="166"/>
      <c r="H113" s="225"/>
      <c r="I113" s="171">
        <f>SUM(I102:I112)</f>
        <v>6324</v>
      </c>
      <c r="J113" s="172"/>
      <c r="K113" s="173">
        <f>SUM(K102:K112)</f>
        <v>1277</v>
      </c>
      <c r="L113" s="173">
        <f>SUM(L102:L112)</f>
        <v>7601</v>
      </c>
      <c r="M113" s="174"/>
    </row>
    <row r="114" spans="1:13" ht="19.5" thickBot="1">
      <c r="A114" s="175"/>
      <c r="B114" s="164"/>
      <c r="C114" s="165"/>
      <c r="D114" s="166"/>
      <c r="E114" s="166" t="s">
        <v>109</v>
      </c>
      <c r="F114" s="224"/>
      <c r="G114" s="166"/>
      <c r="H114" s="225"/>
      <c r="I114" s="177">
        <f>SUM(I90+I113)</f>
        <v>24060</v>
      </c>
      <c r="J114" s="178"/>
      <c r="K114" s="177">
        <f>SUM(K90+K113)</f>
        <v>8941</v>
      </c>
      <c r="L114" s="177">
        <f>SUM(L90+L113)</f>
        <v>33001</v>
      </c>
      <c r="M114" s="179"/>
    </row>
    <row r="115" spans="1:13" ht="21">
      <c r="A115" s="127"/>
      <c r="B115" s="127"/>
      <c r="C115" s="127"/>
      <c r="D115" s="94"/>
      <c r="E115" s="127"/>
      <c r="F115" s="356"/>
      <c r="G115" s="356"/>
      <c r="H115" s="356"/>
      <c r="I115" s="357"/>
      <c r="J115" s="357"/>
      <c r="K115" s="357"/>
      <c r="L115" s="357"/>
      <c r="M115" s="356"/>
    </row>
    <row r="116" spans="1:13" ht="21">
      <c r="A116" s="127"/>
      <c r="B116" s="127"/>
      <c r="C116" s="127"/>
      <c r="D116" s="94"/>
      <c r="E116" s="565" t="s">
        <v>110</v>
      </c>
      <c r="F116" s="624"/>
      <c r="G116" s="624"/>
      <c r="H116" s="624"/>
      <c r="I116" s="565" t="s">
        <v>98</v>
      </c>
      <c r="J116" s="565"/>
      <c r="K116" s="565"/>
      <c r="L116" s="565"/>
      <c r="M116" s="356"/>
    </row>
    <row r="117" spans="1:13" ht="21">
      <c r="A117" s="127"/>
      <c r="B117" s="127"/>
      <c r="C117" s="127"/>
      <c r="D117" s="94"/>
      <c r="E117" s="624" t="s">
        <v>99</v>
      </c>
      <c r="F117" s="624"/>
      <c r="G117" s="624"/>
      <c r="H117" s="624"/>
      <c r="I117" s="624" t="s">
        <v>99</v>
      </c>
      <c r="J117" s="624"/>
      <c r="K117" s="624"/>
      <c r="L117" s="624"/>
      <c r="M117" s="356"/>
    </row>
    <row r="118" spans="1:13" ht="21">
      <c r="A118" s="127"/>
      <c r="B118" s="127"/>
      <c r="C118" s="127"/>
      <c r="D118" s="94"/>
      <c r="E118" s="121"/>
      <c r="F118" s="121"/>
      <c r="G118" s="121"/>
      <c r="H118" s="121"/>
      <c r="I118" s="624" t="s">
        <v>100</v>
      </c>
      <c r="J118" s="624"/>
      <c r="K118" s="624"/>
      <c r="L118" s="624"/>
      <c r="M118" s="356"/>
    </row>
    <row r="119" spans="1:13" ht="21">
      <c r="A119" s="127"/>
      <c r="B119" s="127"/>
      <c r="C119" s="127"/>
      <c r="D119" s="94"/>
      <c r="E119" s="121"/>
      <c r="F119" s="121"/>
      <c r="G119" s="121"/>
      <c r="H119" s="121"/>
      <c r="I119" s="121"/>
      <c r="J119" s="121"/>
      <c r="K119" s="121"/>
      <c r="L119" s="121"/>
      <c r="M119" s="356"/>
    </row>
    <row r="120" spans="1:13" ht="21">
      <c r="A120" s="127"/>
      <c r="B120" s="127"/>
      <c r="C120" s="127"/>
      <c r="D120" s="94"/>
      <c r="E120" s="121"/>
      <c r="F120" s="121"/>
      <c r="G120" s="121"/>
      <c r="H120" s="121"/>
      <c r="I120" s="121"/>
      <c r="J120" s="121"/>
      <c r="K120" s="121"/>
      <c r="L120" s="121"/>
      <c r="M120" s="356"/>
    </row>
    <row r="121" spans="1:13" ht="21">
      <c r="A121" s="566" t="s">
        <v>26</v>
      </c>
      <c r="B121" s="566"/>
      <c r="C121" s="566"/>
      <c r="D121" s="566"/>
      <c r="E121" s="566"/>
      <c r="F121" s="566"/>
      <c r="G121" s="566"/>
      <c r="H121" s="566"/>
      <c r="I121" s="566"/>
      <c r="J121" s="566"/>
      <c r="K121" s="566"/>
      <c r="L121" s="352" t="s">
        <v>95</v>
      </c>
      <c r="M121" s="352"/>
    </row>
    <row r="122" spans="1:13" ht="21">
      <c r="A122" s="131" t="s">
        <v>80</v>
      </c>
      <c r="B122" s="131"/>
      <c r="C122" s="126"/>
      <c r="D122" s="126"/>
      <c r="E122" s="126" t="str">
        <f>+E2</f>
        <v>อาคาร 324ล</v>
      </c>
      <c r="F122" s="122"/>
      <c r="G122" s="123"/>
      <c r="H122" s="124"/>
      <c r="I122" s="127"/>
      <c r="J122" s="126"/>
      <c r="K122" s="126"/>
      <c r="L122" s="126"/>
      <c r="M122" s="126"/>
    </row>
    <row r="123" spans="1:13" ht="19.5" thickBot="1">
      <c r="A123" s="569" t="s">
        <v>0</v>
      </c>
      <c r="B123" s="569"/>
      <c r="C123" s="569"/>
      <c r="D123" s="126" t="str">
        <f>+D99</f>
        <v>โรงเรียน สิ้นศรัทธาราษฎร์</v>
      </c>
      <c r="E123" s="126"/>
      <c r="F123" s="126"/>
      <c r="G123" s="126"/>
      <c r="H123" s="126"/>
      <c r="I123" s="128" t="s">
        <v>96</v>
      </c>
      <c r="J123" s="129" t="str">
        <f>+J3</f>
        <v>สพป.ขอนแก่น เขต 1</v>
      </c>
      <c r="K123" s="129"/>
      <c r="L123" s="129"/>
      <c r="M123" s="129"/>
    </row>
    <row r="124" spans="1:13" ht="19.5" thickTop="1">
      <c r="A124" s="580" t="s">
        <v>3</v>
      </c>
      <c r="B124" s="572" t="s">
        <v>4</v>
      </c>
      <c r="C124" s="573"/>
      <c r="D124" s="573"/>
      <c r="E124" s="573"/>
      <c r="F124" s="576" t="s">
        <v>11</v>
      </c>
      <c r="G124" s="578" t="s">
        <v>13</v>
      </c>
      <c r="H124" s="567" t="s">
        <v>19</v>
      </c>
      <c r="I124" s="568"/>
      <c r="J124" s="567" t="s">
        <v>15</v>
      </c>
      <c r="K124" s="568"/>
      <c r="L124" s="570" t="s">
        <v>17</v>
      </c>
      <c r="M124" s="580" t="s">
        <v>5</v>
      </c>
    </row>
    <row r="125" spans="1:13" ht="19.5" thickBot="1">
      <c r="A125" s="581"/>
      <c r="B125" s="574"/>
      <c r="C125" s="575"/>
      <c r="D125" s="575"/>
      <c r="E125" s="575"/>
      <c r="F125" s="577"/>
      <c r="G125" s="579"/>
      <c r="H125" s="95" t="s">
        <v>27</v>
      </c>
      <c r="I125" s="95" t="s">
        <v>16</v>
      </c>
      <c r="J125" s="95" t="s">
        <v>27</v>
      </c>
      <c r="K125" s="95" t="s">
        <v>16</v>
      </c>
      <c r="L125" s="571"/>
      <c r="M125" s="581"/>
    </row>
    <row r="126" spans="1:13" ht="19.5" thickTop="1">
      <c r="A126" s="96"/>
      <c r="B126" s="596"/>
      <c r="C126" s="597"/>
      <c r="D126" s="597"/>
      <c r="E126" s="598"/>
      <c r="F126" s="97">
        <v>23</v>
      </c>
      <c r="G126" s="98"/>
      <c r="H126" s="99">
        <v>24</v>
      </c>
      <c r="I126" s="100">
        <f aca="true" t="shared" si="15" ref="I126:I136">SUM(H126)*$F126</f>
        <v>552</v>
      </c>
      <c r="J126" s="101">
        <v>25</v>
      </c>
      <c r="K126" s="100">
        <f aca="true" t="shared" si="16" ref="K126:K133">SUM(J126)*$F126</f>
        <v>575</v>
      </c>
      <c r="L126" s="102">
        <f aca="true" t="shared" si="17" ref="L126:L136">SUM(,I126,K126)</f>
        <v>1127</v>
      </c>
      <c r="M126" s="98"/>
    </row>
    <row r="127" spans="1:13" ht="18.75">
      <c r="A127" s="132"/>
      <c r="B127" s="458"/>
      <c r="C127" s="459"/>
      <c r="D127" s="459"/>
      <c r="E127" s="460"/>
      <c r="F127" s="107">
        <v>26</v>
      </c>
      <c r="G127" s="108"/>
      <c r="H127" s="109">
        <v>222</v>
      </c>
      <c r="I127" s="100">
        <f t="shared" si="15"/>
        <v>5772</v>
      </c>
      <c r="J127" s="133">
        <v>27</v>
      </c>
      <c r="K127" s="100">
        <f t="shared" si="16"/>
        <v>702</v>
      </c>
      <c r="L127" s="102">
        <f t="shared" si="17"/>
        <v>6474</v>
      </c>
      <c r="M127" s="108"/>
    </row>
    <row r="128" spans="1:13" ht="18.75">
      <c r="A128" s="134"/>
      <c r="B128" s="458"/>
      <c r="C128" s="459"/>
      <c r="D128" s="459"/>
      <c r="E128" s="460"/>
      <c r="F128" s="135"/>
      <c r="G128" s="136"/>
      <c r="H128" s="102"/>
      <c r="I128" s="100">
        <f t="shared" si="15"/>
        <v>0</v>
      </c>
      <c r="J128" s="137"/>
      <c r="K128" s="100">
        <f t="shared" si="16"/>
        <v>0</v>
      </c>
      <c r="L128" s="102">
        <f t="shared" si="17"/>
        <v>0</v>
      </c>
      <c r="M128" s="138"/>
    </row>
    <row r="129" spans="1:13" ht="18.75">
      <c r="A129" s="132"/>
      <c r="B129" s="599"/>
      <c r="C129" s="600"/>
      <c r="D129" s="600"/>
      <c r="E129" s="601"/>
      <c r="F129" s="135"/>
      <c r="G129" s="136"/>
      <c r="H129" s="102"/>
      <c r="I129" s="139">
        <f t="shared" si="15"/>
        <v>0</v>
      </c>
      <c r="J129" s="137"/>
      <c r="K129" s="139">
        <f t="shared" si="16"/>
        <v>0</v>
      </c>
      <c r="L129" s="140">
        <f t="shared" si="17"/>
        <v>0</v>
      </c>
      <c r="M129" s="138"/>
    </row>
    <row r="130" spans="1:13" ht="18.75">
      <c r="A130" s="141"/>
      <c r="B130" s="142"/>
      <c r="C130" s="143"/>
      <c r="D130" s="462"/>
      <c r="E130" s="463"/>
      <c r="F130" s="135"/>
      <c r="G130" s="136"/>
      <c r="H130" s="102"/>
      <c r="I130" s="100">
        <f t="shared" si="15"/>
        <v>0</v>
      </c>
      <c r="J130" s="146"/>
      <c r="K130" s="100">
        <f t="shared" si="16"/>
        <v>0</v>
      </c>
      <c r="L130" s="102">
        <f t="shared" si="17"/>
        <v>0</v>
      </c>
      <c r="M130" s="147"/>
    </row>
    <row r="131" spans="1:13" ht="18.75">
      <c r="A131" s="141"/>
      <c r="B131" s="142"/>
      <c r="C131" s="143"/>
      <c r="D131" s="462"/>
      <c r="E131" s="463"/>
      <c r="F131" s="148"/>
      <c r="G131" s="136"/>
      <c r="H131" s="102"/>
      <c r="I131" s="139">
        <f t="shared" si="15"/>
        <v>0</v>
      </c>
      <c r="J131" s="146"/>
      <c r="K131" s="100">
        <f t="shared" si="16"/>
        <v>0</v>
      </c>
      <c r="L131" s="140">
        <f t="shared" si="17"/>
        <v>0</v>
      </c>
      <c r="M131" s="147"/>
    </row>
    <row r="132" spans="1:13" ht="18.75">
      <c r="A132" s="141"/>
      <c r="B132" s="142"/>
      <c r="C132" s="143"/>
      <c r="D132" s="462"/>
      <c r="E132" s="463"/>
      <c r="F132" s="148"/>
      <c r="G132" s="136"/>
      <c r="H132" s="102"/>
      <c r="I132" s="100">
        <f t="shared" si="15"/>
        <v>0</v>
      </c>
      <c r="J132" s="146"/>
      <c r="K132" s="100">
        <f t="shared" si="16"/>
        <v>0</v>
      </c>
      <c r="L132" s="102">
        <f t="shared" si="17"/>
        <v>0</v>
      </c>
      <c r="M132" s="147"/>
    </row>
    <row r="133" spans="1:13" ht="18.75">
      <c r="A133" s="141"/>
      <c r="B133" s="142"/>
      <c r="C133" s="143"/>
      <c r="D133" s="462"/>
      <c r="E133" s="463"/>
      <c r="F133" s="135"/>
      <c r="G133" s="136"/>
      <c r="H133" s="102"/>
      <c r="I133" s="139">
        <f t="shared" si="15"/>
        <v>0</v>
      </c>
      <c r="J133" s="146"/>
      <c r="K133" s="139">
        <f t="shared" si="16"/>
        <v>0</v>
      </c>
      <c r="L133" s="140">
        <f t="shared" si="17"/>
        <v>0</v>
      </c>
      <c r="M133" s="147"/>
    </row>
    <row r="134" spans="1:13" ht="18.75">
      <c r="A134" s="132"/>
      <c r="B134" s="458"/>
      <c r="C134" s="459"/>
      <c r="D134" s="459"/>
      <c r="E134" s="460"/>
      <c r="F134" s="149"/>
      <c r="G134" s="150"/>
      <c r="H134" s="151"/>
      <c r="I134" s="100">
        <f t="shared" si="15"/>
        <v>0</v>
      </c>
      <c r="J134" s="152"/>
      <c r="K134" s="153">
        <f>SUM(K130:K133)</f>
        <v>0</v>
      </c>
      <c r="L134" s="102">
        <f t="shared" si="17"/>
        <v>0</v>
      </c>
      <c r="M134" s="147"/>
    </row>
    <row r="135" spans="1:13" ht="18.75">
      <c r="A135" s="141"/>
      <c r="B135" s="458"/>
      <c r="C135" s="459"/>
      <c r="D135" s="459"/>
      <c r="E135" s="460"/>
      <c r="F135" s="135"/>
      <c r="G135" s="136"/>
      <c r="H135" s="102"/>
      <c r="I135" s="139">
        <f t="shared" si="15"/>
        <v>0</v>
      </c>
      <c r="J135" s="137"/>
      <c r="K135" s="100">
        <f>SUM(J135)*$F135</f>
        <v>0</v>
      </c>
      <c r="L135" s="140">
        <f t="shared" si="17"/>
        <v>0</v>
      </c>
      <c r="M135" s="138"/>
    </row>
    <row r="136" spans="1:13" ht="19.5" thickBot="1">
      <c r="A136" s="141"/>
      <c r="B136" s="142"/>
      <c r="C136" s="143"/>
      <c r="D136" s="602"/>
      <c r="E136" s="603"/>
      <c r="F136" s="135"/>
      <c r="G136" s="136"/>
      <c r="H136" s="102"/>
      <c r="I136" s="100">
        <f t="shared" si="15"/>
        <v>0</v>
      </c>
      <c r="J136" s="146"/>
      <c r="K136" s="100">
        <f>SUM(J136)*$F136</f>
        <v>0</v>
      </c>
      <c r="L136" s="102">
        <f t="shared" si="17"/>
        <v>0</v>
      </c>
      <c r="M136" s="147"/>
    </row>
    <row r="137" spans="1:13" ht="18.75">
      <c r="A137" s="163"/>
      <c r="B137" s="164"/>
      <c r="C137" s="165"/>
      <c r="D137" s="166"/>
      <c r="E137" s="166" t="s">
        <v>111</v>
      </c>
      <c r="F137" s="224"/>
      <c r="G137" s="166"/>
      <c r="H137" s="225"/>
      <c r="I137" s="171">
        <f>SUM(I126:I136)</f>
        <v>6324</v>
      </c>
      <c r="J137" s="172"/>
      <c r="K137" s="173">
        <f>SUM(K126:K136)</f>
        <v>1277</v>
      </c>
      <c r="L137" s="173">
        <f>SUM(L126:L136)</f>
        <v>7601</v>
      </c>
      <c r="M137" s="174"/>
    </row>
    <row r="138" spans="1:13" ht="19.5" thickBot="1">
      <c r="A138" s="175"/>
      <c r="B138" s="164"/>
      <c r="C138" s="165"/>
      <c r="D138" s="166"/>
      <c r="E138" s="166" t="s">
        <v>112</v>
      </c>
      <c r="F138" s="224"/>
      <c r="G138" s="166"/>
      <c r="H138" s="225"/>
      <c r="I138" s="177">
        <f>SUM(I114+I137)</f>
        <v>30384</v>
      </c>
      <c r="J138" s="178"/>
      <c r="K138" s="177">
        <f>SUM(K114+K137)</f>
        <v>10218</v>
      </c>
      <c r="L138" s="177">
        <f>SUM(L114+L137)</f>
        <v>40602</v>
      </c>
      <c r="M138" s="179"/>
    </row>
    <row r="139" spans="1:13" ht="21">
      <c r="A139" s="127"/>
      <c r="B139" s="127"/>
      <c r="C139" s="127"/>
      <c r="D139" s="94"/>
      <c r="E139" s="127"/>
      <c r="F139" s="356"/>
      <c r="G139" s="356"/>
      <c r="H139" s="356"/>
      <c r="I139" s="357"/>
      <c r="J139" s="357"/>
      <c r="K139" s="357"/>
      <c r="L139" s="357"/>
      <c r="M139" s="356"/>
    </row>
    <row r="140" spans="1:13" ht="21">
      <c r="A140" s="127"/>
      <c r="B140" s="127"/>
      <c r="C140" s="127"/>
      <c r="D140" s="94"/>
      <c r="E140" s="565" t="s">
        <v>110</v>
      </c>
      <c r="F140" s="624"/>
      <c r="G140" s="624"/>
      <c r="H140" s="624"/>
      <c r="I140" s="565" t="s">
        <v>98</v>
      </c>
      <c r="J140" s="565"/>
      <c r="K140" s="565"/>
      <c r="L140" s="565"/>
      <c r="M140" s="356"/>
    </row>
    <row r="141" spans="1:13" ht="21">
      <c r="A141" s="127"/>
      <c r="B141" s="127"/>
      <c r="C141" s="127"/>
      <c r="D141" s="94"/>
      <c r="E141" s="624" t="s">
        <v>99</v>
      </c>
      <c r="F141" s="624"/>
      <c r="G141" s="624"/>
      <c r="H141" s="624"/>
      <c r="I141" s="624" t="s">
        <v>99</v>
      </c>
      <c r="J141" s="624"/>
      <c r="K141" s="624"/>
      <c r="L141" s="624"/>
      <c r="M141" s="356"/>
    </row>
    <row r="142" spans="1:13" ht="21">
      <c r="A142" s="127"/>
      <c r="B142" s="127"/>
      <c r="C142" s="127"/>
      <c r="D142" s="94"/>
      <c r="E142" s="121"/>
      <c r="F142" s="121"/>
      <c r="G142" s="121"/>
      <c r="H142" s="121"/>
      <c r="I142" s="624" t="s">
        <v>100</v>
      </c>
      <c r="J142" s="624"/>
      <c r="K142" s="624"/>
      <c r="L142" s="624"/>
      <c r="M142" s="356"/>
    </row>
    <row r="143" spans="1:13" ht="21">
      <c r="A143" s="127"/>
      <c r="B143" s="127"/>
      <c r="C143" s="127"/>
      <c r="D143" s="94"/>
      <c r="E143" s="121"/>
      <c r="F143" s="121"/>
      <c r="G143" s="121"/>
      <c r="H143" s="121"/>
      <c r="I143" s="121"/>
      <c r="J143" s="121"/>
      <c r="K143" s="121"/>
      <c r="L143" s="121"/>
      <c r="M143" s="356"/>
    </row>
    <row r="144" spans="1:13" ht="21">
      <c r="A144" s="127"/>
      <c r="B144" s="127"/>
      <c r="C144" s="127"/>
      <c r="D144" s="94"/>
      <c r="E144" s="121"/>
      <c r="F144" s="121"/>
      <c r="G144" s="121"/>
      <c r="H144" s="121"/>
      <c r="I144" s="121"/>
      <c r="J144" s="121"/>
      <c r="K144" s="121"/>
      <c r="L144" s="121"/>
      <c r="M144" s="356"/>
    </row>
    <row r="145" spans="1:13" ht="21">
      <c r="A145" s="566" t="s">
        <v>26</v>
      </c>
      <c r="B145" s="566"/>
      <c r="C145" s="566"/>
      <c r="D145" s="566"/>
      <c r="E145" s="566"/>
      <c r="F145" s="566"/>
      <c r="G145" s="566"/>
      <c r="H145" s="566"/>
      <c r="I145" s="566"/>
      <c r="J145" s="566"/>
      <c r="K145" s="566"/>
      <c r="L145" s="352" t="s">
        <v>95</v>
      </c>
      <c r="M145" s="352"/>
    </row>
    <row r="146" spans="1:13" ht="21">
      <c r="A146" s="131" t="s">
        <v>80</v>
      </c>
      <c r="B146" s="131"/>
      <c r="C146" s="126"/>
      <c r="D146" s="126"/>
      <c r="E146" s="126" t="str">
        <f>+E26</f>
        <v>อาคาร 324ล</v>
      </c>
      <c r="F146" s="122"/>
      <c r="G146" s="123"/>
      <c r="H146" s="124"/>
      <c r="I146" s="127"/>
      <c r="J146" s="126"/>
      <c r="K146" s="126"/>
      <c r="L146" s="126"/>
      <c r="M146" s="126"/>
    </row>
    <row r="147" spans="1:13" ht="19.5" thickBot="1">
      <c r="A147" s="569" t="s">
        <v>0</v>
      </c>
      <c r="B147" s="569"/>
      <c r="C147" s="569"/>
      <c r="D147" s="126" t="str">
        <f>+D123</f>
        <v>โรงเรียน สิ้นศรัทธาราษฎร์</v>
      </c>
      <c r="E147" s="126"/>
      <c r="F147" s="126"/>
      <c r="G147" s="126"/>
      <c r="H147" s="126"/>
      <c r="I147" s="128" t="s">
        <v>96</v>
      </c>
      <c r="J147" s="129" t="str">
        <f>+J27</f>
        <v>สพป.ขอนแก่น เขต 1</v>
      </c>
      <c r="K147" s="129"/>
      <c r="L147" s="129"/>
      <c r="M147" s="129"/>
    </row>
    <row r="148" spans="1:13" ht="19.5" thickTop="1">
      <c r="A148" s="580" t="s">
        <v>3</v>
      </c>
      <c r="B148" s="572" t="s">
        <v>4</v>
      </c>
      <c r="C148" s="573"/>
      <c r="D148" s="573"/>
      <c r="E148" s="573"/>
      <c r="F148" s="576" t="s">
        <v>11</v>
      </c>
      <c r="G148" s="578" t="s">
        <v>13</v>
      </c>
      <c r="H148" s="567" t="s">
        <v>19</v>
      </c>
      <c r="I148" s="568"/>
      <c r="J148" s="567" t="s">
        <v>15</v>
      </c>
      <c r="K148" s="568"/>
      <c r="L148" s="570" t="s">
        <v>17</v>
      </c>
      <c r="M148" s="580" t="s">
        <v>5</v>
      </c>
    </row>
    <row r="149" spans="1:13" ht="19.5" thickBot="1">
      <c r="A149" s="581"/>
      <c r="B149" s="574"/>
      <c r="C149" s="575"/>
      <c r="D149" s="575"/>
      <c r="E149" s="575"/>
      <c r="F149" s="577"/>
      <c r="G149" s="579"/>
      <c r="H149" s="95" t="s">
        <v>27</v>
      </c>
      <c r="I149" s="95" t="s">
        <v>16</v>
      </c>
      <c r="J149" s="95" t="s">
        <v>27</v>
      </c>
      <c r="K149" s="95" t="s">
        <v>16</v>
      </c>
      <c r="L149" s="571"/>
      <c r="M149" s="581"/>
    </row>
    <row r="150" spans="1:13" ht="19.5" thickTop="1">
      <c r="A150" s="96"/>
      <c r="B150" s="596"/>
      <c r="C150" s="597"/>
      <c r="D150" s="597"/>
      <c r="E150" s="598"/>
      <c r="F150" s="97">
        <v>23</v>
      </c>
      <c r="G150" s="98"/>
      <c r="H150" s="99">
        <v>24</v>
      </c>
      <c r="I150" s="100">
        <f aca="true" t="shared" si="18" ref="I150:I160">SUM(H150)*$F150</f>
        <v>552</v>
      </c>
      <c r="J150" s="101">
        <v>25</v>
      </c>
      <c r="K150" s="100">
        <f aca="true" t="shared" si="19" ref="K150:K157">SUM(J150)*$F150</f>
        <v>575</v>
      </c>
      <c r="L150" s="102">
        <f aca="true" t="shared" si="20" ref="L150:L160">SUM(,I150,K150)</f>
        <v>1127</v>
      </c>
      <c r="M150" s="98"/>
    </row>
    <row r="151" spans="1:13" ht="18.75">
      <c r="A151" s="132"/>
      <c r="B151" s="458"/>
      <c r="C151" s="459"/>
      <c r="D151" s="459"/>
      <c r="E151" s="460"/>
      <c r="F151" s="107">
        <v>26</v>
      </c>
      <c r="G151" s="108"/>
      <c r="H151" s="109">
        <v>222</v>
      </c>
      <c r="I151" s="100">
        <f t="shared" si="18"/>
        <v>5772</v>
      </c>
      <c r="J151" s="133">
        <v>27</v>
      </c>
      <c r="K151" s="100">
        <f t="shared" si="19"/>
        <v>702</v>
      </c>
      <c r="L151" s="102">
        <f t="shared" si="20"/>
        <v>6474</v>
      </c>
      <c r="M151" s="108"/>
    </row>
    <row r="152" spans="1:13" ht="18.75">
      <c r="A152" s="134"/>
      <c r="B152" s="458"/>
      <c r="C152" s="459"/>
      <c r="D152" s="459"/>
      <c r="E152" s="460"/>
      <c r="F152" s="135"/>
      <c r="G152" s="136"/>
      <c r="H152" s="102"/>
      <c r="I152" s="100">
        <f t="shared" si="18"/>
        <v>0</v>
      </c>
      <c r="J152" s="137"/>
      <c r="K152" s="100">
        <f t="shared" si="19"/>
        <v>0</v>
      </c>
      <c r="L152" s="102">
        <f t="shared" si="20"/>
        <v>0</v>
      </c>
      <c r="M152" s="138"/>
    </row>
    <row r="153" spans="1:13" ht="18.75">
      <c r="A153" s="132"/>
      <c r="B153" s="599"/>
      <c r="C153" s="600"/>
      <c r="D153" s="600"/>
      <c r="E153" s="601"/>
      <c r="F153" s="135"/>
      <c r="G153" s="136"/>
      <c r="H153" s="102"/>
      <c r="I153" s="139">
        <f t="shared" si="18"/>
        <v>0</v>
      </c>
      <c r="J153" s="137"/>
      <c r="K153" s="139">
        <f t="shared" si="19"/>
        <v>0</v>
      </c>
      <c r="L153" s="140">
        <f t="shared" si="20"/>
        <v>0</v>
      </c>
      <c r="M153" s="138"/>
    </row>
    <row r="154" spans="1:13" ht="18.75">
      <c r="A154" s="141"/>
      <c r="B154" s="142"/>
      <c r="C154" s="143"/>
      <c r="D154" s="462"/>
      <c r="E154" s="463"/>
      <c r="F154" s="135"/>
      <c r="G154" s="136"/>
      <c r="H154" s="102"/>
      <c r="I154" s="100">
        <f t="shared" si="18"/>
        <v>0</v>
      </c>
      <c r="J154" s="146"/>
      <c r="K154" s="100">
        <f t="shared" si="19"/>
        <v>0</v>
      </c>
      <c r="L154" s="102">
        <f t="shared" si="20"/>
        <v>0</v>
      </c>
      <c r="M154" s="147"/>
    </row>
    <row r="155" spans="1:13" ht="18.75">
      <c r="A155" s="141"/>
      <c r="B155" s="142"/>
      <c r="C155" s="143"/>
      <c r="D155" s="462"/>
      <c r="E155" s="463"/>
      <c r="F155" s="148"/>
      <c r="G155" s="136"/>
      <c r="H155" s="102"/>
      <c r="I155" s="139">
        <f t="shared" si="18"/>
        <v>0</v>
      </c>
      <c r="J155" s="146"/>
      <c r="K155" s="100">
        <f t="shared" si="19"/>
        <v>0</v>
      </c>
      <c r="L155" s="140">
        <f t="shared" si="20"/>
        <v>0</v>
      </c>
      <c r="M155" s="147"/>
    </row>
    <row r="156" spans="1:13" ht="18.75">
      <c r="A156" s="141"/>
      <c r="B156" s="142"/>
      <c r="C156" s="143"/>
      <c r="D156" s="462"/>
      <c r="E156" s="463"/>
      <c r="F156" s="148"/>
      <c r="G156" s="136"/>
      <c r="H156" s="102"/>
      <c r="I156" s="100">
        <f t="shared" si="18"/>
        <v>0</v>
      </c>
      <c r="J156" s="146"/>
      <c r="K156" s="100">
        <f t="shared" si="19"/>
        <v>0</v>
      </c>
      <c r="L156" s="102">
        <f t="shared" si="20"/>
        <v>0</v>
      </c>
      <c r="M156" s="147"/>
    </row>
    <row r="157" spans="1:13" ht="18.75">
      <c r="A157" s="141"/>
      <c r="B157" s="142"/>
      <c r="C157" s="143"/>
      <c r="D157" s="462"/>
      <c r="E157" s="463"/>
      <c r="F157" s="135"/>
      <c r="G157" s="136"/>
      <c r="H157" s="102"/>
      <c r="I157" s="139">
        <f t="shared" si="18"/>
        <v>0</v>
      </c>
      <c r="J157" s="146"/>
      <c r="K157" s="139">
        <f t="shared" si="19"/>
        <v>0</v>
      </c>
      <c r="L157" s="140">
        <f t="shared" si="20"/>
        <v>0</v>
      </c>
      <c r="M157" s="147"/>
    </row>
    <row r="158" spans="1:13" ht="18.75">
      <c r="A158" s="132"/>
      <c r="B158" s="458"/>
      <c r="C158" s="459"/>
      <c r="D158" s="459"/>
      <c r="E158" s="460"/>
      <c r="F158" s="149"/>
      <c r="G158" s="150"/>
      <c r="H158" s="151"/>
      <c r="I158" s="100">
        <f t="shared" si="18"/>
        <v>0</v>
      </c>
      <c r="J158" s="152"/>
      <c r="K158" s="153">
        <f>SUM(K154:K157)</f>
        <v>0</v>
      </c>
      <c r="L158" s="102">
        <f t="shared" si="20"/>
        <v>0</v>
      </c>
      <c r="M158" s="147"/>
    </row>
    <row r="159" spans="1:13" ht="18.75">
      <c r="A159" s="141"/>
      <c r="B159" s="458"/>
      <c r="C159" s="459"/>
      <c r="D159" s="459"/>
      <c r="E159" s="460"/>
      <c r="F159" s="135"/>
      <c r="G159" s="136"/>
      <c r="H159" s="102"/>
      <c r="I159" s="139">
        <f t="shared" si="18"/>
        <v>0</v>
      </c>
      <c r="J159" s="137"/>
      <c r="K159" s="100">
        <f>SUM(J159)*$F159</f>
        <v>0</v>
      </c>
      <c r="L159" s="140">
        <f t="shared" si="20"/>
        <v>0</v>
      </c>
      <c r="M159" s="138"/>
    </row>
    <row r="160" spans="1:13" ht="19.5" thickBot="1">
      <c r="A160" s="141"/>
      <c r="B160" s="142"/>
      <c r="C160" s="143"/>
      <c r="D160" s="602"/>
      <c r="E160" s="603"/>
      <c r="F160" s="135"/>
      <c r="G160" s="136"/>
      <c r="H160" s="102"/>
      <c r="I160" s="100">
        <f t="shared" si="18"/>
        <v>0</v>
      </c>
      <c r="J160" s="146"/>
      <c r="K160" s="100">
        <f>SUM(J160)*$F160</f>
        <v>0</v>
      </c>
      <c r="L160" s="102">
        <f t="shared" si="20"/>
        <v>0</v>
      </c>
      <c r="M160" s="147"/>
    </row>
    <row r="161" spans="1:13" ht="18.75">
      <c r="A161" s="163"/>
      <c r="B161" s="164"/>
      <c r="C161" s="165"/>
      <c r="D161" s="166"/>
      <c r="E161" s="166" t="s">
        <v>120</v>
      </c>
      <c r="F161" s="224"/>
      <c r="G161" s="166"/>
      <c r="H161" s="225"/>
      <c r="I161" s="171">
        <f>SUM(I150:I160)</f>
        <v>6324</v>
      </c>
      <c r="J161" s="172"/>
      <c r="K161" s="173">
        <f>SUM(K150:K160)</f>
        <v>1277</v>
      </c>
      <c r="L161" s="173">
        <f>SUM(L150:L160)</f>
        <v>7601</v>
      </c>
      <c r="M161" s="174"/>
    </row>
    <row r="162" spans="1:13" ht="19.5" thickBot="1">
      <c r="A162" s="175"/>
      <c r="B162" s="164"/>
      <c r="C162" s="165"/>
      <c r="D162" s="166"/>
      <c r="E162" s="166" t="s">
        <v>121</v>
      </c>
      <c r="F162" s="224"/>
      <c r="G162" s="166"/>
      <c r="H162" s="225"/>
      <c r="I162" s="177">
        <f>SUM(I138+I161)</f>
        <v>36708</v>
      </c>
      <c r="J162" s="178"/>
      <c r="K162" s="177">
        <f>SUM(K138+K161)</f>
        <v>11495</v>
      </c>
      <c r="L162" s="177">
        <f>SUM(L138+L161)</f>
        <v>48203</v>
      </c>
      <c r="M162" s="179"/>
    </row>
    <row r="163" spans="1:13" ht="21">
      <c r="A163" s="127"/>
      <c r="B163" s="127"/>
      <c r="C163" s="127"/>
      <c r="D163" s="94"/>
      <c r="E163" s="127"/>
      <c r="F163" s="356"/>
      <c r="G163" s="356"/>
      <c r="H163" s="356"/>
      <c r="I163" s="357"/>
      <c r="J163" s="357"/>
      <c r="K163" s="357"/>
      <c r="L163" s="357"/>
      <c r="M163" s="356"/>
    </row>
    <row r="164" spans="1:13" ht="21">
      <c r="A164" s="127"/>
      <c r="B164" s="127"/>
      <c r="C164" s="127"/>
      <c r="D164" s="94"/>
      <c r="E164" s="565" t="s">
        <v>110</v>
      </c>
      <c r="F164" s="624"/>
      <c r="G164" s="624"/>
      <c r="H164" s="624"/>
      <c r="I164" s="565" t="s">
        <v>98</v>
      </c>
      <c r="J164" s="565"/>
      <c r="K164" s="565"/>
      <c r="L164" s="565"/>
      <c r="M164" s="356"/>
    </row>
    <row r="165" spans="1:13" ht="21">
      <c r="A165" s="127"/>
      <c r="B165" s="127"/>
      <c r="C165" s="127"/>
      <c r="D165" s="94"/>
      <c r="E165" s="624" t="s">
        <v>99</v>
      </c>
      <c r="F165" s="624"/>
      <c r="G165" s="624"/>
      <c r="H165" s="624"/>
      <c r="I165" s="624" t="s">
        <v>99</v>
      </c>
      <c r="J165" s="624"/>
      <c r="K165" s="624"/>
      <c r="L165" s="624"/>
      <c r="M165" s="356"/>
    </row>
    <row r="166" spans="1:13" ht="21">
      <c r="A166" s="127"/>
      <c r="B166" s="127"/>
      <c r="C166" s="127"/>
      <c r="D166" s="94"/>
      <c r="E166" s="121"/>
      <c r="F166" s="121"/>
      <c r="G166" s="121"/>
      <c r="H166" s="121"/>
      <c r="I166" s="624" t="s">
        <v>100</v>
      </c>
      <c r="J166" s="624"/>
      <c r="K166" s="624"/>
      <c r="L166" s="624"/>
      <c r="M166" s="356"/>
    </row>
    <row r="167" spans="1:13" ht="21">
      <c r="A167" s="127"/>
      <c r="B167" s="127"/>
      <c r="C167" s="127"/>
      <c r="D167" s="94"/>
      <c r="E167" s="121"/>
      <c r="F167" s="121"/>
      <c r="G167" s="121"/>
      <c r="H167" s="121"/>
      <c r="I167" s="121"/>
      <c r="J167" s="121"/>
      <c r="K167" s="121"/>
      <c r="L167" s="121"/>
      <c r="M167" s="356"/>
    </row>
    <row r="168" spans="1:13" ht="21">
      <c r="A168" s="127"/>
      <c r="B168" s="127"/>
      <c r="C168" s="127"/>
      <c r="D168" s="94"/>
      <c r="E168" s="121"/>
      <c r="F168" s="121"/>
      <c r="G168" s="121"/>
      <c r="H168" s="121"/>
      <c r="I168" s="121"/>
      <c r="J168" s="121"/>
      <c r="K168" s="121"/>
      <c r="L168" s="121"/>
      <c r="M168" s="356"/>
    </row>
    <row r="169" spans="1:13" ht="21">
      <c r="A169" s="566" t="s">
        <v>26</v>
      </c>
      <c r="B169" s="566"/>
      <c r="C169" s="566"/>
      <c r="D169" s="566"/>
      <c r="E169" s="566"/>
      <c r="F169" s="566"/>
      <c r="G169" s="566"/>
      <c r="H169" s="566"/>
      <c r="I169" s="566"/>
      <c r="J169" s="566"/>
      <c r="K169" s="566"/>
      <c r="L169" s="352" t="s">
        <v>95</v>
      </c>
      <c r="M169" s="352"/>
    </row>
    <row r="170" spans="1:13" ht="21">
      <c r="A170" s="131" t="s">
        <v>80</v>
      </c>
      <c r="B170" s="131"/>
      <c r="C170" s="126"/>
      <c r="D170" s="126"/>
      <c r="E170" s="126" t="str">
        <f>+E50</f>
        <v>อาคาร 324ล</v>
      </c>
      <c r="F170" s="122"/>
      <c r="G170" s="123"/>
      <c r="H170" s="124"/>
      <c r="I170" s="127"/>
      <c r="J170" s="126"/>
      <c r="K170" s="126"/>
      <c r="L170" s="126"/>
      <c r="M170" s="126"/>
    </row>
    <row r="171" spans="1:13" ht="19.5" thickBot="1">
      <c r="A171" s="569" t="s">
        <v>0</v>
      </c>
      <c r="B171" s="569"/>
      <c r="C171" s="569"/>
      <c r="D171" s="126" t="str">
        <f>+D147</f>
        <v>โรงเรียน สิ้นศรัทธาราษฎร์</v>
      </c>
      <c r="E171" s="126"/>
      <c r="F171" s="126"/>
      <c r="G171" s="126"/>
      <c r="H171" s="126"/>
      <c r="I171" s="128" t="s">
        <v>96</v>
      </c>
      <c r="J171" s="129" t="str">
        <f>+J51</f>
        <v>สพป.ขอนแก่น เขต 1</v>
      </c>
      <c r="K171" s="129"/>
      <c r="L171" s="129"/>
      <c r="M171" s="129"/>
    </row>
    <row r="172" spans="1:13" ht="19.5" thickTop="1">
      <c r="A172" s="580" t="s">
        <v>3</v>
      </c>
      <c r="B172" s="572" t="s">
        <v>4</v>
      </c>
      <c r="C172" s="573"/>
      <c r="D172" s="573"/>
      <c r="E172" s="573"/>
      <c r="F172" s="576" t="s">
        <v>11</v>
      </c>
      <c r="G172" s="578" t="s">
        <v>13</v>
      </c>
      <c r="H172" s="567" t="s">
        <v>19</v>
      </c>
      <c r="I172" s="568"/>
      <c r="J172" s="567" t="s">
        <v>15</v>
      </c>
      <c r="K172" s="568"/>
      <c r="L172" s="570" t="s">
        <v>17</v>
      </c>
      <c r="M172" s="580" t="s">
        <v>5</v>
      </c>
    </row>
    <row r="173" spans="1:13" ht="19.5" thickBot="1">
      <c r="A173" s="581"/>
      <c r="B173" s="574"/>
      <c r="C173" s="575"/>
      <c r="D173" s="575"/>
      <c r="E173" s="575"/>
      <c r="F173" s="577"/>
      <c r="G173" s="579"/>
      <c r="H173" s="95" t="s">
        <v>27</v>
      </c>
      <c r="I173" s="95" t="s">
        <v>16</v>
      </c>
      <c r="J173" s="95" t="s">
        <v>27</v>
      </c>
      <c r="K173" s="95" t="s">
        <v>16</v>
      </c>
      <c r="L173" s="571"/>
      <c r="M173" s="581"/>
    </row>
    <row r="174" spans="1:13" ht="19.5" thickTop="1">
      <c r="A174" s="96"/>
      <c r="B174" s="596"/>
      <c r="C174" s="597"/>
      <c r="D174" s="597"/>
      <c r="E174" s="598"/>
      <c r="F174" s="97">
        <v>100</v>
      </c>
      <c r="G174" s="98"/>
      <c r="H174" s="99">
        <v>211</v>
      </c>
      <c r="I174" s="100">
        <f aca="true" t="shared" si="21" ref="I174:I184">SUM(H174)*$F174</f>
        <v>21100</v>
      </c>
      <c r="J174" s="101">
        <v>25</v>
      </c>
      <c r="K174" s="100">
        <f aca="true" t="shared" si="22" ref="K174:K181">SUM(J174)*$F174</f>
        <v>2500</v>
      </c>
      <c r="L174" s="102">
        <f aca="true" t="shared" si="23" ref="L174:L184">SUM(,I174,K174)</f>
        <v>23600</v>
      </c>
      <c r="M174" s="98"/>
    </row>
    <row r="175" spans="1:13" ht="18.75">
      <c r="A175" s="132"/>
      <c r="B175" s="458"/>
      <c r="C175" s="459"/>
      <c r="D175" s="459"/>
      <c r="E175" s="460"/>
      <c r="F175" s="107">
        <v>260</v>
      </c>
      <c r="G175" s="108"/>
      <c r="H175" s="109">
        <v>1234</v>
      </c>
      <c r="I175" s="100">
        <f t="shared" si="21"/>
        <v>320840</v>
      </c>
      <c r="J175" s="133">
        <v>27</v>
      </c>
      <c r="K175" s="100">
        <f t="shared" si="22"/>
        <v>7020</v>
      </c>
      <c r="L175" s="102">
        <f t="shared" si="23"/>
        <v>327860</v>
      </c>
      <c r="M175" s="108"/>
    </row>
    <row r="176" spans="1:13" ht="18.75">
      <c r="A176" s="134"/>
      <c r="B176" s="458"/>
      <c r="C176" s="459"/>
      <c r="D176" s="459"/>
      <c r="E176" s="460"/>
      <c r="F176" s="135"/>
      <c r="G176" s="136"/>
      <c r="H176" s="102"/>
      <c r="I176" s="100">
        <f t="shared" si="21"/>
        <v>0</v>
      </c>
      <c r="J176" s="137"/>
      <c r="K176" s="100">
        <f t="shared" si="22"/>
        <v>0</v>
      </c>
      <c r="L176" s="102">
        <f t="shared" si="23"/>
        <v>0</v>
      </c>
      <c r="M176" s="138"/>
    </row>
    <row r="177" spans="1:13" ht="18.75">
      <c r="A177" s="132"/>
      <c r="B177" s="599"/>
      <c r="C177" s="600"/>
      <c r="D177" s="600"/>
      <c r="E177" s="601"/>
      <c r="F177" s="135"/>
      <c r="G177" s="136"/>
      <c r="H177" s="102"/>
      <c r="I177" s="139">
        <f t="shared" si="21"/>
        <v>0</v>
      </c>
      <c r="J177" s="137"/>
      <c r="K177" s="139">
        <f t="shared" si="22"/>
        <v>0</v>
      </c>
      <c r="L177" s="140">
        <f t="shared" si="23"/>
        <v>0</v>
      </c>
      <c r="M177" s="138"/>
    </row>
    <row r="178" spans="1:13" ht="18.75">
      <c r="A178" s="141"/>
      <c r="B178" s="142"/>
      <c r="C178" s="143"/>
      <c r="D178" s="462"/>
      <c r="E178" s="463"/>
      <c r="F178" s="135"/>
      <c r="G178" s="136"/>
      <c r="H178" s="102"/>
      <c r="I178" s="100">
        <f t="shared" si="21"/>
        <v>0</v>
      </c>
      <c r="J178" s="146"/>
      <c r="K178" s="100">
        <f t="shared" si="22"/>
        <v>0</v>
      </c>
      <c r="L178" s="102">
        <f t="shared" si="23"/>
        <v>0</v>
      </c>
      <c r="M178" s="147"/>
    </row>
    <row r="179" spans="1:13" ht="18.75">
      <c r="A179" s="141"/>
      <c r="B179" s="142"/>
      <c r="C179" s="143"/>
      <c r="D179" s="462"/>
      <c r="E179" s="463"/>
      <c r="F179" s="148"/>
      <c r="G179" s="136"/>
      <c r="H179" s="102"/>
      <c r="I179" s="139">
        <f t="shared" si="21"/>
        <v>0</v>
      </c>
      <c r="J179" s="146"/>
      <c r="K179" s="100">
        <f t="shared" si="22"/>
        <v>0</v>
      </c>
      <c r="L179" s="140">
        <f t="shared" si="23"/>
        <v>0</v>
      </c>
      <c r="M179" s="147"/>
    </row>
    <row r="180" spans="1:13" ht="18.75">
      <c r="A180" s="141"/>
      <c r="B180" s="142"/>
      <c r="C180" s="143"/>
      <c r="D180" s="462"/>
      <c r="E180" s="463"/>
      <c r="F180" s="148"/>
      <c r="G180" s="136"/>
      <c r="H180" s="102"/>
      <c r="I180" s="100">
        <f t="shared" si="21"/>
        <v>0</v>
      </c>
      <c r="J180" s="146"/>
      <c r="K180" s="100">
        <f t="shared" si="22"/>
        <v>0</v>
      </c>
      <c r="L180" s="102">
        <f t="shared" si="23"/>
        <v>0</v>
      </c>
      <c r="M180" s="147"/>
    </row>
    <row r="181" spans="1:13" ht="18.75">
      <c r="A181" s="141"/>
      <c r="B181" s="142"/>
      <c r="C181" s="143"/>
      <c r="D181" s="462"/>
      <c r="E181" s="463"/>
      <c r="F181" s="135"/>
      <c r="G181" s="136"/>
      <c r="H181" s="102"/>
      <c r="I181" s="139">
        <f t="shared" si="21"/>
        <v>0</v>
      </c>
      <c r="J181" s="146"/>
      <c r="K181" s="139">
        <f t="shared" si="22"/>
        <v>0</v>
      </c>
      <c r="L181" s="140">
        <f t="shared" si="23"/>
        <v>0</v>
      </c>
      <c r="M181" s="147"/>
    </row>
    <row r="182" spans="1:13" ht="18.75">
      <c r="A182" s="132"/>
      <c r="B182" s="458"/>
      <c r="C182" s="459"/>
      <c r="D182" s="459"/>
      <c r="E182" s="460"/>
      <c r="F182" s="149"/>
      <c r="G182" s="150"/>
      <c r="H182" s="151"/>
      <c r="I182" s="100">
        <f t="shared" si="21"/>
        <v>0</v>
      </c>
      <c r="J182" s="152"/>
      <c r="K182" s="153">
        <f>SUM(K178:K181)</f>
        <v>0</v>
      </c>
      <c r="L182" s="102">
        <f t="shared" si="23"/>
        <v>0</v>
      </c>
      <c r="M182" s="147"/>
    </row>
    <row r="183" spans="1:13" ht="18.75">
      <c r="A183" s="141"/>
      <c r="B183" s="458"/>
      <c r="C183" s="459"/>
      <c r="D183" s="459"/>
      <c r="E183" s="460"/>
      <c r="F183" s="135"/>
      <c r="G183" s="136"/>
      <c r="H183" s="102"/>
      <c r="I183" s="139">
        <f t="shared" si="21"/>
        <v>0</v>
      </c>
      <c r="J183" s="137"/>
      <c r="K183" s="100">
        <f>SUM(J183)*$F183</f>
        <v>0</v>
      </c>
      <c r="L183" s="140">
        <f t="shared" si="23"/>
        <v>0</v>
      </c>
      <c r="M183" s="138"/>
    </row>
    <row r="184" spans="1:13" ht="19.5" thickBot="1">
      <c r="A184" s="141"/>
      <c r="B184" s="142"/>
      <c r="C184" s="143"/>
      <c r="D184" s="602"/>
      <c r="E184" s="603"/>
      <c r="F184" s="135"/>
      <c r="G184" s="136"/>
      <c r="H184" s="102"/>
      <c r="I184" s="100">
        <f t="shared" si="21"/>
        <v>0</v>
      </c>
      <c r="J184" s="146"/>
      <c r="K184" s="100">
        <f>SUM(J184)*$F184</f>
        <v>0</v>
      </c>
      <c r="L184" s="102">
        <f t="shared" si="23"/>
        <v>0</v>
      </c>
      <c r="M184" s="147"/>
    </row>
    <row r="185" spans="1:13" ht="18.75">
      <c r="A185" s="163"/>
      <c r="B185" s="164"/>
      <c r="C185" s="165"/>
      <c r="D185" s="166"/>
      <c r="E185" s="166" t="s">
        <v>122</v>
      </c>
      <c r="F185" s="224"/>
      <c r="G185" s="166"/>
      <c r="H185" s="225"/>
      <c r="I185" s="171">
        <f>SUM(I174:I184)</f>
        <v>341940</v>
      </c>
      <c r="J185" s="172"/>
      <c r="K185" s="173">
        <f>SUM(K174:K184)</f>
        <v>9520</v>
      </c>
      <c r="L185" s="173">
        <f>SUM(L174:L184)</f>
        <v>351460</v>
      </c>
      <c r="M185" s="174"/>
    </row>
    <row r="186" spans="1:13" ht="19.5" thickBot="1">
      <c r="A186" s="175"/>
      <c r="B186" s="164"/>
      <c r="C186" s="165"/>
      <c r="D186" s="166"/>
      <c r="E186" s="166" t="s">
        <v>123</v>
      </c>
      <c r="F186" s="224"/>
      <c r="G186" s="166"/>
      <c r="H186" s="225"/>
      <c r="I186" s="177">
        <f>SUM(I162+I185)</f>
        <v>378648</v>
      </c>
      <c r="J186" s="178"/>
      <c r="K186" s="177">
        <f>SUM(K162+K185)</f>
        <v>21015</v>
      </c>
      <c r="L186" s="177">
        <f>SUM(L162+L185)</f>
        <v>399663</v>
      </c>
      <c r="M186" s="179"/>
    </row>
    <row r="187" spans="1:13" ht="21">
      <c r="A187" s="127"/>
      <c r="B187" s="127"/>
      <c r="C187" s="127"/>
      <c r="D187" s="94"/>
      <c r="E187" s="127"/>
      <c r="F187" s="356"/>
      <c r="G187" s="356"/>
      <c r="H187" s="356"/>
      <c r="I187" s="357"/>
      <c r="J187" s="357"/>
      <c r="K187" s="357"/>
      <c r="L187" s="357"/>
      <c r="M187" s="356"/>
    </row>
    <row r="188" spans="1:13" ht="21">
      <c r="A188" s="127"/>
      <c r="B188" s="127"/>
      <c r="C188" s="127"/>
      <c r="D188" s="94"/>
      <c r="E188" s="565" t="s">
        <v>110</v>
      </c>
      <c r="F188" s="624"/>
      <c r="G188" s="624"/>
      <c r="H188" s="624"/>
      <c r="I188" s="565" t="s">
        <v>98</v>
      </c>
      <c r="J188" s="565"/>
      <c r="K188" s="565"/>
      <c r="L188" s="565"/>
      <c r="M188" s="356"/>
    </row>
    <row r="189" spans="1:13" ht="21">
      <c r="A189" s="127"/>
      <c r="B189" s="127"/>
      <c r="C189" s="127"/>
      <c r="D189" s="94"/>
      <c r="E189" s="624" t="s">
        <v>99</v>
      </c>
      <c r="F189" s="624"/>
      <c r="G189" s="624"/>
      <c r="H189" s="624"/>
      <c r="I189" s="624" t="s">
        <v>99</v>
      </c>
      <c r="J189" s="624"/>
      <c r="K189" s="624"/>
      <c r="L189" s="624"/>
      <c r="M189" s="356"/>
    </row>
    <row r="190" spans="1:13" ht="21">
      <c r="A190" s="127"/>
      <c r="B190" s="127"/>
      <c r="C190" s="127"/>
      <c r="D190" s="94"/>
      <c r="E190" s="121"/>
      <c r="F190" s="121"/>
      <c r="G190" s="121"/>
      <c r="H190" s="121"/>
      <c r="I190" s="624" t="s">
        <v>100</v>
      </c>
      <c r="J190" s="624"/>
      <c r="K190" s="624"/>
      <c r="L190" s="624"/>
      <c r="M190" s="356"/>
    </row>
  </sheetData>
  <sheetProtection/>
  <mergeCells count="212">
    <mergeCell ref="E188:H188"/>
    <mergeCell ref="I188:L188"/>
    <mergeCell ref="E189:H189"/>
    <mergeCell ref="I189:L189"/>
    <mergeCell ref="I190:L190"/>
    <mergeCell ref="D179:E179"/>
    <mergeCell ref="D180:E180"/>
    <mergeCell ref="D181:E181"/>
    <mergeCell ref="B182:E182"/>
    <mergeCell ref="B183:E183"/>
    <mergeCell ref="D184:E184"/>
    <mergeCell ref="M172:M173"/>
    <mergeCell ref="B174:E174"/>
    <mergeCell ref="B175:E175"/>
    <mergeCell ref="B176:E176"/>
    <mergeCell ref="B177:E177"/>
    <mergeCell ref="D178:E178"/>
    <mergeCell ref="I166:L166"/>
    <mergeCell ref="A169:K169"/>
    <mergeCell ref="A171:C171"/>
    <mergeCell ref="A172:A173"/>
    <mergeCell ref="B172:E173"/>
    <mergeCell ref="F172:F173"/>
    <mergeCell ref="G172:G173"/>
    <mergeCell ref="H172:I172"/>
    <mergeCell ref="J172:K172"/>
    <mergeCell ref="L172:L173"/>
    <mergeCell ref="B159:E159"/>
    <mergeCell ref="D160:E160"/>
    <mergeCell ref="E164:H164"/>
    <mergeCell ref="I164:L164"/>
    <mergeCell ref="E165:H165"/>
    <mergeCell ref="I165:L165"/>
    <mergeCell ref="B153:E153"/>
    <mergeCell ref="D154:E154"/>
    <mergeCell ref="D155:E155"/>
    <mergeCell ref="D156:E156"/>
    <mergeCell ref="D157:E157"/>
    <mergeCell ref="B158:E158"/>
    <mergeCell ref="J148:K148"/>
    <mergeCell ref="L148:L149"/>
    <mergeCell ref="M148:M149"/>
    <mergeCell ref="B150:E150"/>
    <mergeCell ref="B151:E151"/>
    <mergeCell ref="B152:E152"/>
    <mergeCell ref="A147:C147"/>
    <mergeCell ref="A148:A149"/>
    <mergeCell ref="B148:E149"/>
    <mergeCell ref="F148:F149"/>
    <mergeCell ref="G148:G149"/>
    <mergeCell ref="H148:I148"/>
    <mergeCell ref="E140:H140"/>
    <mergeCell ref="I140:L140"/>
    <mergeCell ref="E141:H141"/>
    <mergeCell ref="I141:L141"/>
    <mergeCell ref="I142:L142"/>
    <mergeCell ref="A145:K145"/>
    <mergeCell ref="D131:E131"/>
    <mergeCell ref="D132:E132"/>
    <mergeCell ref="D133:E133"/>
    <mergeCell ref="B134:E134"/>
    <mergeCell ref="B135:E135"/>
    <mergeCell ref="D136:E136"/>
    <mergeCell ref="M124:M125"/>
    <mergeCell ref="B126:E126"/>
    <mergeCell ref="B127:E127"/>
    <mergeCell ref="B128:E128"/>
    <mergeCell ref="B129:E129"/>
    <mergeCell ref="D130:E130"/>
    <mergeCell ref="I118:L118"/>
    <mergeCell ref="A121:K121"/>
    <mergeCell ref="A123:C123"/>
    <mergeCell ref="A124:A125"/>
    <mergeCell ref="B124:E125"/>
    <mergeCell ref="F124:F125"/>
    <mergeCell ref="G124:G125"/>
    <mergeCell ref="H124:I124"/>
    <mergeCell ref="J124:K124"/>
    <mergeCell ref="L124:L125"/>
    <mergeCell ref="B111:E111"/>
    <mergeCell ref="D112:E112"/>
    <mergeCell ref="E116:H116"/>
    <mergeCell ref="I116:L116"/>
    <mergeCell ref="E117:H117"/>
    <mergeCell ref="I117:L117"/>
    <mergeCell ref="B105:E105"/>
    <mergeCell ref="D106:E106"/>
    <mergeCell ref="D107:E107"/>
    <mergeCell ref="D108:E108"/>
    <mergeCell ref="D109:E109"/>
    <mergeCell ref="B110:E110"/>
    <mergeCell ref="J100:K100"/>
    <mergeCell ref="L100:L101"/>
    <mergeCell ref="M100:M101"/>
    <mergeCell ref="B102:E102"/>
    <mergeCell ref="B103:E103"/>
    <mergeCell ref="B104:E104"/>
    <mergeCell ref="A99:C99"/>
    <mergeCell ref="A100:A101"/>
    <mergeCell ref="B100:E101"/>
    <mergeCell ref="F100:F101"/>
    <mergeCell ref="G100:G101"/>
    <mergeCell ref="H100:I100"/>
    <mergeCell ref="E92:H92"/>
    <mergeCell ref="I92:L92"/>
    <mergeCell ref="E93:H93"/>
    <mergeCell ref="I93:L93"/>
    <mergeCell ref="I94:L94"/>
    <mergeCell ref="A97:K97"/>
    <mergeCell ref="D83:E83"/>
    <mergeCell ref="D84:E84"/>
    <mergeCell ref="D85:E85"/>
    <mergeCell ref="B86:E86"/>
    <mergeCell ref="B87:E87"/>
    <mergeCell ref="D88:E88"/>
    <mergeCell ref="M76:M77"/>
    <mergeCell ref="B78:E78"/>
    <mergeCell ref="B79:E79"/>
    <mergeCell ref="B80:E80"/>
    <mergeCell ref="B81:E81"/>
    <mergeCell ref="D82:E82"/>
    <mergeCell ref="I70:L70"/>
    <mergeCell ref="A73:K73"/>
    <mergeCell ref="A75:C75"/>
    <mergeCell ref="A76:A77"/>
    <mergeCell ref="B76:E77"/>
    <mergeCell ref="F76:F77"/>
    <mergeCell ref="G76:G77"/>
    <mergeCell ref="H76:I76"/>
    <mergeCell ref="J76:K76"/>
    <mergeCell ref="L76:L77"/>
    <mergeCell ref="B63:E63"/>
    <mergeCell ref="D64:E64"/>
    <mergeCell ref="E68:H68"/>
    <mergeCell ref="I68:L68"/>
    <mergeCell ref="E69:H69"/>
    <mergeCell ref="I69:L69"/>
    <mergeCell ref="B57:E57"/>
    <mergeCell ref="D58:E58"/>
    <mergeCell ref="D59:E59"/>
    <mergeCell ref="D60:E60"/>
    <mergeCell ref="D61:E61"/>
    <mergeCell ref="B62:E62"/>
    <mergeCell ref="J52:K52"/>
    <mergeCell ref="L52:L53"/>
    <mergeCell ref="M52:M53"/>
    <mergeCell ref="B54:E54"/>
    <mergeCell ref="B55:E55"/>
    <mergeCell ref="B56:E56"/>
    <mergeCell ref="A51:C51"/>
    <mergeCell ref="A52:A53"/>
    <mergeCell ref="B52:E53"/>
    <mergeCell ref="F52:F53"/>
    <mergeCell ref="G52:G53"/>
    <mergeCell ref="H52:I52"/>
    <mergeCell ref="E44:H44"/>
    <mergeCell ref="I44:L44"/>
    <mergeCell ref="E45:H45"/>
    <mergeCell ref="I45:L45"/>
    <mergeCell ref="I46:L46"/>
    <mergeCell ref="A49:K49"/>
    <mergeCell ref="D35:E35"/>
    <mergeCell ref="D36:E36"/>
    <mergeCell ref="D37:E37"/>
    <mergeCell ref="B38:E38"/>
    <mergeCell ref="B39:E39"/>
    <mergeCell ref="C40:E40"/>
    <mergeCell ref="M28:M29"/>
    <mergeCell ref="B30:E30"/>
    <mergeCell ref="B31:E31"/>
    <mergeCell ref="B32:E32"/>
    <mergeCell ref="B33:E33"/>
    <mergeCell ref="D34:E34"/>
    <mergeCell ref="I22:L22"/>
    <mergeCell ref="A25:K25"/>
    <mergeCell ref="A27:C27"/>
    <mergeCell ref="A28:A29"/>
    <mergeCell ref="B28:E29"/>
    <mergeCell ref="F28:F29"/>
    <mergeCell ref="G28:G29"/>
    <mergeCell ref="H28:I28"/>
    <mergeCell ref="J28:K28"/>
    <mergeCell ref="L28:L29"/>
    <mergeCell ref="B16:E16"/>
    <mergeCell ref="B17:E17"/>
    <mergeCell ref="A18:H18"/>
    <mergeCell ref="E20:H20"/>
    <mergeCell ref="I20:L20"/>
    <mergeCell ref="E21:H21"/>
    <mergeCell ref="I21:L21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 horizontalCentered="1"/>
  <pageMargins left="0.31496062992125984" right="0.31496062992125984" top="0.9448818897637796" bottom="0.8661417322834646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363" customWidth="1"/>
    <col min="2" max="3" width="4.57421875" style="363" customWidth="1"/>
    <col min="4" max="4" width="9.57421875" style="363" customWidth="1"/>
    <col min="5" max="5" width="4.00390625" style="363" customWidth="1"/>
    <col min="6" max="6" width="3.421875" style="363" customWidth="1"/>
    <col min="7" max="7" width="5.28125" style="363" customWidth="1"/>
    <col min="8" max="8" width="3.57421875" style="363" customWidth="1"/>
    <col min="9" max="9" width="13.421875" style="363" customWidth="1"/>
    <col min="10" max="10" width="8.57421875" style="363" customWidth="1"/>
    <col min="11" max="11" width="14.8515625" style="363" customWidth="1"/>
    <col min="12" max="12" width="15.00390625" style="363" customWidth="1"/>
    <col min="13" max="16384" width="9.140625" style="363" customWidth="1"/>
  </cols>
  <sheetData>
    <row r="1" spans="1:12" ht="21">
      <c r="A1" s="481" t="s">
        <v>150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278" t="s">
        <v>101</v>
      </c>
    </row>
    <row r="2" spans="1:12" ht="21">
      <c r="A2" s="280" t="s">
        <v>10</v>
      </c>
      <c r="B2" s="508" t="s">
        <v>68</v>
      </c>
      <c r="C2" s="508"/>
      <c r="D2" s="508"/>
      <c r="E2" s="509" t="str">
        <f>+'ปร.4แปดหน้า'!E2</f>
        <v>อาคาร 324ล</v>
      </c>
      <c r="F2" s="509"/>
      <c r="G2" s="509"/>
      <c r="H2" s="509"/>
      <c r="I2" s="509"/>
      <c r="J2" s="509"/>
      <c r="K2" s="509"/>
      <c r="L2" s="509"/>
    </row>
    <row r="3" spans="1:12" ht="21">
      <c r="A3" s="281" t="s">
        <v>10</v>
      </c>
      <c r="B3" s="282" t="s">
        <v>0</v>
      </c>
      <c r="C3" s="282"/>
      <c r="D3" s="282"/>
      <c r="E3" s="282" t="str">
        <f>+'ปร.4แปดหน้า'!D3</f>
        <v>โรงเรียน สิ้นศรัทธาราษฎร์</v>
      </c>
      <c r="F3" s="283"/>
      <c r="G3" s="283"/>
      <c r="H3" s="283"/>
      <c r="I3" s="283"/>
      <c r="J3" s="336" t="s">
        <v>149</v>
      </c>
      <c r="K3" s="594" t="s">
        <v>144</v>
      </c>
      <c r="L3" s="594"/>
    </row>
    <row r="4" spans="1:12" ht="21">
      <c r="A4" s="281" t="s">
        <v>10</v>
      </c>
      <c r="B4" s="286" t="s">
        <v>1</v>
      </c>
      <c r="C4" s="286"/>
      <c r="D4" s="286"/>
      <c r="E4" s="364" t="str">
        <f>+'ปร.4แปดหน้า'!J3</f>
        <v>สพป.ขอนแก่น เขต 1</v>
      </c>
      <c r="F4" s="287"/>
      <c r="G4" s="287"/>
      <c r="H4" s="287"/>
      <c r="I4" s="287"/>
      <c r="J4" s="287"/>
      <c r="K4" s="287"/>
      <c r="L4" s="287"/>
    </row>
    <row r="5" spans="1:12" ht="21">
      <c r="A5" s="281" t="s">
        <v>10</v>
      </c>
      <c r="B5" s="489" t="s">
        <v>69</v>
      </c>
      <c r="C5" s="489"/>
      <c r="D5" s="489"/>
      <c r="E5" s="489"/>
      <c r="F5" s="489"/>
      <c r="G5" s="489"/>
      <c r="H5" s="489"/>
      <c r="I5" s="288" t="s">
        <v>11</v>
      </c>
      <c r="J5" s="83">
        <v>8</v>
      </c>
      <c r="K5" s="489" t="s">
        <v>12</v>
      </c>
      <c r="L5" s="489"/>
    </row>
    <row r="6" spans="1:12" ht="21">
      <c r="A6" s="281" t="s">
        <v>10</v>
      </c>
      <c r="B6" s="287" t="s">
        <v>2</v>
      </c>
      <c r="C6" s="287"/>
      <c r="D6" s="287"/>
      <c r="E6" s="287" t="str">
        <f>+'ปร.4แปดหน้า'!K4</f>
        <v>26สค58</v>
      </c>
      <c r="F6" s="287"/>
      <c r="G6" s="595"/>
      <c r="H6" s="595"/>
      <c r="I6" s="494" t="s">
        <v>67</v>
      </c>
      <c r="J6" s="494"/>
      <c r="K6" s="493" t="s">
        <v>67</v>
      </c>
      <c r="L6" s="493"/>
    </row>
    <row r="7" spans="1:12" ht="21.75" thickBot="1">
      <c r="A7" s="289"/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ht="21.75" thickTop="1">
      <c r="A8" s="482" t="s">
        <v>3</v>
      </c>
      <c r="B8" s="510" t="s">
        <v>4</v>
      </c>
      <c r="C8" s="511"/>
      <c r="D8" s="511"/>
      <c r="E8" s="511"/>
      <c r="F8" s="511"/>
      <c r="G8" s="511"/>
      <c r="H8" s="511"/>
      <c r="I8" s="291" t="s">
        <v>24</v>
      </c>
      <c r="J8" s="519" t="s">
        <v>28</v>
      </c>
      <c r="K8" s="292" t="s">
        <v>21</v>
      </c>
      <c r="L8" s="482" t="s">
        <v>5</v>
      </c>
    </row>
    <row r="9" spans="1:12" ht="21.75" thickBot="1">
      <c r="A9" s="483"/>
      <c r="B9" s="513"/>
      <c r="C9" s="514"/>
      <c r="D9" s="514"/>
      <c r="E9" s="514"/>
      <c r="F9" s="514"/>
      <c r="G9" s="514"/>
      <c r="H9" s="514"/>
      <c r="I9" s="293" t="s">
        <v>117</v>
      </c>
      <c r="J9" s="520"/>
      <c r="K9" s="293" t="s">
        <v>22</v>
      </c>
      <c r="L9" s="483"/>
    </row>
    <row r="10" spans="1:12" ht="21.75" thickTop="1">
      <c r="A10" s="294">
        <v>1</v>
      </c>
      <c r="B10" s="495" t="s">
        <v>81</v>
      </c>
      <c r="C10" s="496"/>
      <c r="D10" s="496"/>
      <c r="E10" s="496"/>
      <c r="F10" s="496"/>
      <c r="G10" s="496"/>
      <c r="H10" s="496"/>
      <c r="I10" s="295">
        <f>+'ปร.4แปดหน้า'!L186</f>
        <v>399663</v>
      </c>
      <c r="J10" s="296">
        <v>1.3074</v>
      </c>
      <c r="K10" s="295">
        <f>I10*J10</f>
        <v>522519.40619999997</v>
      </c>
      <c r="L10" s="297"/>
    </row>
    <row r="11" spans="1:12" ht="21">
      <c r="A11" s="298"/>
      <c r="B11" s="490"/>
      <c r="C11" s="489"/>
      <c r="D11" s="489"/>
      <c r="E11" s="489"/>
      <c r="F11" s="489"/>
      <c r="G11" s="489"/>
      <c r="H11" s="489"/>
      <c r="I11" s="299"/>
      <c r="J11" s="300"/>
      <c r="K11" s="299"/>
      <c r="L11" s="301"/>
    </row>
    <row r="12" spans="1:12" ht="21">
      <c r="A12" s="298"/>
      <c r="B12" s="619"/>
      <c r="C12" s="620"/>
      <c r="D12" s="620"/>
      <c r="E12" s="620"/>
      <c r="F12" s="620"/>
      <c r="G12" s="620"/>
      <c r="H12" s="620"/>
      <c r="I12" s="304"/>
      <c r="J12" s="300"/>
      <c r="K12" s="299"/>
      <c r="L12" s="301"/>
    </row>
    <row r="13" spans="1:12" ht="21">
      <c r="A13" s="298"/>
      <c r="B13" s="621"/>
      <c r="C13" s="622"/>
      <c r="D13" s="622"/>
      <c r="E13" s="622"/>
      <c r="F13" s="622"/>
      <c r="G13" s="622"/>
      <c r="H13" s="623"/>
      <c r="I13" s="300"/>
      <c r="J13" s="300"/>
      <c r="K13" s="307"/>
      <c r="L13" s="301"/>
    </row>
    <row r="14" spans="1:12" ht="18.75">
      <c r="A14" s="308"/>
      <c r="B14" s="486"/>
      <c r="C14" s="487"/>
      <c r="D14" s="487"/>
      <c r="E14" s="487"/>
      <c r="F14" s="487"/>
      <c r="G14" s="487"/>
      <c r="H14" s="310"/>
      <c r="I14" s="311"/>
      <c r="J14" s="311"/>
      <c r="K14" s="312"/>
      <c r="L14" s="313"/>
    </row>
    <row r="15" spans="1:12" ht="18.75">
      <c r="A15" s="313"/>
      <c r="B15" s="476"/>
      <c r="C15" s="477"/>
      <c r="D15" s="477"/>
      <c r="E15" s="477"/>
      <c r="F15" s="477"/>
      <c r="G15" s="477"/>
      <c r="H15" s="303"/>
      <c r="I15" s="311"/>
      <c r="J15" s="311"/>
      <c r="K15" s="312"/>
      <c r="L15" s="313"/>
    </row>
    <row r="16" spans="1:12" ht="18.75">
      <c r="A16" s="313"/>
      <c r="B16" s="476"/>
      <c r="C16" s="477"/>
      <c r="D16" s="477"/>
      <c r="E16" s="477"/>
      <c r="F16" s="477"/>
      <c r="G16" s="477"/>
      <c r="H16" s="303"/>
      <c r="I16" s="311"/>
      <c r="J16" s="311"/>
      <c r="K16" s="312"/>
      <c r="L16" s="313"/>
    </row>
    <row r="17" spans="1:12" ht="19.5" thickBot="1">
      <c r="A17" s="314"/>
      <c r="B17" s="474"/>
      <c r="C17" s="475"/>
      <c r="D17" s="475"/>
      <c r="E17" s="475"/>
      <c r="F17" s="475"/>
      <c r="G17" s="475"/>
      <c r="H17" s="316"/>
      <c r="I17" s="317"/>
      <c r="J17" s="317"/>
      <c r="K17" s="318"/>
      <c r="L17" s="314"/>
    </row>
    <row r="18" spans="1:12" ht="21.75" thickTop="1">
      <c r="A18" s="516" t="s">
        <v>23</v>
      </c>
      <c r="B18" s="626"/>
      <c r="C18" s="626"/>
      <c r="D18" s="626"/>
      <c r="E18" s="626"/>
      <c r="F18" s="626"/>
      <c r="G18" s="626"/>
      <c r="H18" s="626"/>
      <c r="I18" s="517"/>
      <c r="J18" s="518"/>
      <c r="K18" s="319">
        <f>SUM(K10:K17)</f>
        <v>522519.40619999997</v>
      </c>
      <c r="L18" s="320"/>
    </row>
    <row r="19" spans="1:12" ht="21.75" thickBot="1">
      <c r="A19" s="498" t="str">
        <f>"("&amp;_xlfn.BAHTTEXT(K19)&amp;")"</f>
        <v>(ห้าแสนสองหมื่นสองพันห้าร้อยบาทถ้วน)</v>
      </c>
      <c r="B19" s="499"/>
      <c r="C19" s="499"/>
      <c r="D19" s="499"/>
      <c r="E19" s="499"/>
      <c r="F19" s="499"/>
      <c r="G19" s="499"/>
      <c r="H19" s="499"/>
      <c r="I19" s="499"/>
      <c r="J19" s="321" t="s">
        <v>29</v>
      </c>
      <c r="K19" s="322">
        <f>ROUNDDOWN(K18,-2)</f>
        <v>522500</v>
      </c>
      <c r="L19" s="323" t="s">
        <v>9</v>
      </c>
    </row>
    <row r="20" spans="1:12" ht="21.75" thickTop="1">
      <c r="A20" s="325"/>
      <c r="B20" s="500"/>
      <c r="C20" s="500"/>
      <c r="D20" s="500"/>
      <c r="E20" s="500"/>
      <c r="F20" s="500"/>
      <c r="G20" s="480"/>
      <c r="H20" s="506"/>
      <c r="I20" s="506"/>
      <c r="J20" s="506"/>
      <c r="K20" s="506"/>
      <c r="L20" s="506"/>
    </row>
    <row r="21" spans="1:12" ht="18.75">
      <c r="A21" s="123"/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</row>
    <row r="22" spans="1:12" ht="21">
      <c r="A22" s="325"/>
      <c r="B22" s="500" t="s">
        <v>71</v>
      </c>
      <c r="C22" s="500"/>
      <c r="D22" s="500"/>
      <c r="E22" s="500"/>
      <c r="F22" s="500"/>
      <c r="G22" s="480"/>
      <c r="H22" s="480"/>
      <c r="I22" s="480"/>
      <c r="J22" s="506"/>
      <c r="K22" s="506"/>
      <c r="L22" s="506"/>
    </row>
    <row r="23" spans="1:12" ht="18.75">
      <c r="A23" s="123"/>
      <c r="B23" s="473"/>
      <c r="C23" s="473"/>
      <c r="D23" s="473"/>
      <c r="E23" s="473"/>
      <c r="F23" s="473"/>
      <c r="G23" s="473" t="s">
        <v>118</v>
      </c>
      <c r="H23" s="473"/>
      <c r="I23" s="473"/>
      <c r="J23" s="473"/>
      <c r="K23" s="473"/>
      <c r="L23" s="473"/>
    </row>
    <row r="24" spans="1:12" ht="21">
      <c r="A24" s="325"/>
      <c r="B24" s="500" t="s">
        <v>74</v>
      </c>
      <c r="C24" s="500"/>
      <c r="D24" s="500"/>
      <c r="E24" s="500"/>
      <c r="F24" s="500"/>
      <c r="G24" s="480"/>
      <c r="H24" s="480"/>
      <c r="I24" s="480"/>
      <c r="J24" s="506" t="s">
        <v>159</v>
      </c>
      <c r="K24" s="506"/>
      <c r="L24" s="506"/>
    </row>
    <row r="25" spans="1:12" ht="18.75">
      <c r="A25" s="123"/>
      <c r="B25" s="473"/>
      <c r="C25" s="473"/>
      <c r="D25" s="473"/>
      <c r="E25" s="473"/>
      <c r="F25" s="473"/>
      <c r="G25" s="473" t="s">
        <v>118</v>
      </c>
      <c r="H25" s="473"/>
      <c r="I25" s="473"/>
      <c r="J25" s="473"/>
      <c r="K25" s="473"/>
      <c r="L25" s="473"/>
    </row>
    <row r="26" spans="1:12" ht="21">
      <c r="A26" s="325"/>
      <c r="B26" s="500" t="s">
        <v>74</v>
      </c>
      <c r="C26" s="500"/>
      <c r="D26" s="500"/>
      <c r="E26" s="500"/>
      <c r="F26" s="500"/>
      <c r="G26" s="480"/>
      <c r="H26" s="480"/>
      <c r="I26" s="480"/>
      <c r="J26" s="521" t="s">
        <v>157</v>
      </c>
      <c r="K26" s="521"/>
      <c r="L26" s="521"/>
    </row>
    <row r="27" spans="1:12" ht="21">
      <c r="A27" s="327"/>
      <c r="B27" s="473"/>
      <c r="C27" s="473"/>
      <c r="D27" s="473"/>
      <c r="E27" s="473"/>
      <c r="F27" s="473"/>
      <c r="G27" s="473" t="s">
        <v>161</v>
      </c>
      <c r="H27" s="473"/>
      <c r="I27" s="473"/>
      <c r="J27" s="521" t="s">
        <v>154</v>
      </c>
      <c r="K27" s="521"/>
      <c r="L27" s="521"/>
    </row>
    <row r="28" spans="1:12" ht="21">
      <c r="A28" s="328"/>
      <c r="B28" s="500" t="s">
        <v>76</v>
      </c>
      <c r="C28" s="500"/>
      <c r="D28" s="500"/>
      <c r="E28" s="500"/>
      <c r="F28" s="500"/>
      <c r="G28" s="480"/>
      <c r="H28" s="480"/>
      <c r="I28" s="480"/>
      <c r="J28" s="625" t="s">
        <v>156</v>
      </c>
      <c r="K28" s="625"/>
      <c r="L28" s="625"/>
    </row>
    <row r="29" spans="1:12" ht="21">
      <c r="A29" s="328"/>
      <c r="B29" s="473"/>
      <c r="C29" s="473"/>
      <c r="D29" s="473"/>
      <c r="E29" s="473"/>
      <c r="F29" s="473"/>
      <c r="G29" s="473" t="s">
        <v>155</v>
      </c>
      <c r="H29" s="473"/>
      <c r="I29" s="473"/>
      <c r="J29" s="521" t="s">
        <v>154</v>
      </c>
      <c r="K29" s="521"/>
      <c r="L29" s="521"/>
    </row>
  </sheetData>
  <sheetProtection/>
  <mergeCells count="53"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3:F23"/>
    <mergeCell ref="G23:I23"/>
    <mergeCell ref="J23:L23"/>
    <mergeCell ref="B24:F24"/>
    <mergeCell ref="G24:I24"/>
    <mergeCell ref="J24:L24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363" customWidth="1"/>
    <col min="2" max="2" width="4.7109375" style="363" customWidth="1"/>
    <col min="3" max="3" width="5.00390625" style="363" customWidth="1"/>
    <col min="4" max="4" width="1.7109375" style="363" customWidth="1"/>
    <col min="5" max="5" width="10.8515625" style="363" customWidth="1"/>
    <col min="6" max="6" width="11.28125" style="363" customWidth="1"/>
    <col min="7" max="7" width="14.00390625" style="363" customWidth="1"/>
    <col min="8" max="8" width="5.57421875" style="363" customWidth="1"/>
    <col min="9" max="9" width="6.7109375" style="363" customWidth="1"/>
    <col min="10" max="10" width="8.140625" style="363" customWidth="1"/>
    <col min="11" max="11" width="15.140625" style="363" customWidth="1"/>
    <col min="12" max="16384" width="9.140625" style="363" customWidth="1"/>
  </cols>
  <sheetData>
    <row r="1" spans="1:11" ht="22.5">
      <c r="A1" s="525" t="s">
        <v>150</v>
      </c>
      <c r="B1" s="525"/>
      <c r="C1" s="525"/>
      <c r="D1" s="525"/>
      <c r="E1" s="525"/>
      <c r="F1" s="525"/>
      <c r="G1" s="525"/>
      <c r="H1" s="525"/>
      <c r="I1" s="525"/>
      <c r="J1" s="525"/>
      <c r="K1" s="335" t="s">
        <v>93</v>
      </c>
    </row>
    <row r="2" spans="1:11" ht="21">
      <c r="A2" s="508" t="s">
        <v>68</v>
      </c>
      <c r="B2" s="508"/>
      <c r="C2" s="508"/>
      <c r="D2" s="509" t="str">
        <f>+'ปร.4แปดหน้า'!E2</f>
        <v>อาคาร 324ล</v>
      </c>
      <c r="E2" s="509"/>
      <c r="F2" s="509"/>
      <c r="G2" s="509"/>
      <c r="H2" s="509"/>
      <c r="I2" s="509"/>
      <c r="J2" s="509"/>
      <c r="K2" s="509"/>
    </row>
    <row r="3" spans="1:11" ht="21">
      <c r="A3" s="488" t="s">
        <v>0</v>
      </c>
      <c r="B3" s="488"/>
      <c r="C3" s="488"/>
      <c r="D3" s="627" t="str">
        <f>+'ปร.4แปดหน้า'!D3</f>
        <v>โรงเรียน สิ้นศรัทธาราษฎร์</v>
      </c>
      <c r="E3" s="627"/>
      <c r="F3" s="627"/>
      <c r="G3" s="628" t="s">
        <v>149</v>
      </c>
      <c r="H3" s="628"/>
      <c r="I3" s="489" t="str">
        <f>+'ปร.5แปดหน้า'!K3</f>
        <v>เขื่อนขันธ์</v>
      </c>
      <c r="J3" s="489"/>
      <c r="K3" s="489"/>
    </row>
    <row r="4" spans="1:11" ht="21">
      <c r="A4" s="488" t="s">
        <v>1</v>
      </c>
      <c r="B4" s="488"/>
      <c r="C4" s="287"/>
      <c r="D4" s="366" t="str">
        <f>+'ปร.4แปดหน้า'!J3</f>
        <v>สพป.ขอนแก่น เขต 1</v>
      </c>
      <c r="E4" s="287"/>
      <c r="F4" s="287"/>
      <c r="G4" s="287"/>
      <c r="H4" s="287"/>
      <c r="I4" s="287"/>
      <c r="J4" s="287"/>
      <c r="K4" s="287"/>
    </row>
    <row r="5" spans="1:11" ht="21">
      <c r="A5" s="489" t="s">
        <v>70</v>
      </c>
      <c r="B5" s="489"/>
      <c r="C5" s="489"/>
      <c r="D5" s="489"/>
      <c r="E5" s="489"/>
      <c r="F5" s="337"/>
      <c r="G5" s="494" t="s">
        <v>11</v>
      </c>
      <c r="H5" s="494"/>
      <c r="I5" s="532"/>
      <c r="J5" s="532"/>
      <c r="K5" s="338" t="s">
        <v>12</v>
      </c>
    </row>
    <row r="6" spans="1:11" ht="21">
      <c r="A6" s="489" t="s">
        <v>2</v>
      </c>
      <c r="B6" s="489"/>
      <c r="C6" s="489"/>
      <c r="D6" s="489"/>
      <c r="E6" s="339" t="str">
        <f>+'ปร.4แปดหน้า'!K4</f>
        <v>26สค58</v>
      </c>
      <c r="F6" s="338"/>
      <c r="G6" s="489"/>
      <c r="H6" s="489"/>
      <c r="I6" s="489"/>
      <c r="J6" s="493"/>
      <c r="K6" s="493"/>
    </row>
    <row r="7" spans="1:11" ht="21.75" thickBot="1">
      <c r="A7" s="536"/>
      <c r="B7" s="536"/>
      <c r="C7" s="536"/>
      <c r="D7" s="536"/>
      <c r="E7" s="536"/>
      <c r="F7" s="536"/>
      <c r="G7" s="536"/>
      <c r="H7" s="536"/>
      <c r="I7" s="536"/>
      <c r="J7" s="536"/>
      <c r="K7" s="536"/>
    </row>
    <row r="8" spans="1:11" ht="21.75" thickTop="1">
      <c r="A8" s="537" t="s">
        <v>3</v>
      </c>
      <c r="B8" s="510" t="s">
        <v>4</v>
      </c>
      <c r="C8" s="511"/>
      <c r="D8" s="511"/>
      <c r="E8" s="511"/>
      <c r="F8" s="511"/>
      <c r="G8" s="512"/>
      <c r="H8" s="529" t="s">
        <v>21</v>
      </c>
      <c r="I8" s="530"/>
      <c r="J8" s="531"/>
      <c r="K8" s="537" t="s">
        <v>5</v>
      </c>
    </row>
    <row r="9" spans="1:11" ht="21.75" thickBot="1">
      <c r="A9" s="538"/>
      <c r="B9" s="513"/>
      <c r="C9" s="514"/>
      <c r="D9" s="514"/>
      <c r="E9" s="514"/>
      <c r="F9" s="514"/>
      <c r="G9" s="515"/>
      <c r="H9" s="533" t="s">
        <v>22</v>
      </c>
      <c r="I9" s="534"/>
      <c r="J9" s="535"/>
      <c r="K9" s="538"/>
    </row>
    <row r="10" spans="1:11" ht="21.75" thickTop="1">
      <c r="A10" s="297"/>
      <c r="B10" s="553" t="s">
        <v>6</v>
      </c>
      <c r="C10" s="554"/>
      <c r="D10" s="554"/>
      <c r="E10" s="554"/>
      <c r="F10" s="554"/>
      <c r="G10" s="555"/>
      <c r="H10" s="526"/>
      <c r="I10" s="527"/>
      <c r="J10" s="528"/>
      <c r="K10" s="297"/>
    </row>
    <row r="11" spans="1:11" ht="21">
      <c r="A11" s="340">
        <f>A10+1</f>
        <v>1</v>
      </c>
      <c r="B11" s="490" t="s">
        <v>86</v>
      </c>
      <c r="C11" s="489"/>
      <c r="D11" s="489"/>
      <c r="E11" s="489"/>
      <c r="F11" s="489"/>
      <c r="G11" s="491"/>
      <c r="H11" s="544">
        <f>+'ปร.5แปดหน้า'!K19</f>
        <v>522500</v>
      </c>
      <c r="I11" s="545"/>
      <c r="J11" s="546"/>
      <c r="K11" s="301"/>
    </row>
    <row r="12" spans="1:11" ht="21">
      <c r="A12" s="340"/>
      <c r="B12" s="490"/>
      <c r="C12" s="489"/>
      <c r="D12" s="489"/>
      <c r="E12" s="489"/>
      <c r="F12" s="489"/>
      <c r="G12" s="491"/>
      <c r="H12" s="544"/>
      <c r="I12" s="545"/>
      <c r="J12" s="546"/>
      <c r="K12" s="301"/>
    </row>
    <row r="13" spans="1:11" ht="21">
      <c r="A13" s="340"/>
      <c r="B13" s="490"/>
      <c r="C13" s="489"/>
      <c r="D13" s="489"/>
      <c r="E13" s="489"/>
      <c r="F13" s="489"/>
      <c r="G13" s="491"/>
      <c r="H13" s="544"/>
      <c r="I13" s="545"/>
      <c r="J13" s="546"/>
      <c r="K13" s="301"/>
    </row>
    <row r="14" spans="1:11" ht="21">
      <c r="A14" s="298"/>
      <c r="B14" s="542"/>
      <c r="C14" s="532"/>
      <c r="D14" s="532"/>
      <c r="E14" s="532"/>
      <c r="F14" s="532"/>
      <c r="G14" s="543"/>
      <c r="H14" s="544"/>
      <c r="I14" s="545"/>
      <c r="J14" s="546"/>
      <c r="K14" s="301"/>
    </row>
    <row r="15" spans="1:11" ht="21">
      <c r="A15" s="298"/>
      <c r="B15" s="542"/>
      <c r="C15" s="532"/>
      <c r="D15" s="532"/>
      <c r="E15" s="532"/>
      <c r="F15" s="532"/>
      <c r="G15" s="543"/>
      <c r="H15" s="544"/>
      <c r="I15" s="545"/>
      <c r="J15" s="546"/>
      <c r="K15" s="301"/>
    </row>
    <row r="16" spans="1:11" ht="21">
      <c r="A16" s="298"/>
      <c r="B16" s="542"/>
      <c r="C16" s="532"/>
      <c r="D16" s="532"/>
      <c r="E16" s="532"/>
      <c r="F16" s="532"/>
      <c r="G16" s="543"/>
      <c r="H16" s="544"/>
      <c r="I16" s="545"/>
      <c r="J16" s="546"/>
      <c r="K16" s="301"/>
    </row>
    <row r="17" spans="1:11" ht="21">
      <c r="A17" s="298"/>
      <c r="B17" s="542"/>
      <c r="C17" s="532"/>
      <c r="D17" s="532"/>
      <c r="E17" s="532"/>
      <c r="F17" s="532"/>
      <c r="G17" s="543"/>
      <c r="H17" s="544"/>
      <c r="I17" s="545"/>
      <c r="J17" s="546"/>
      <c r="K17" s="301"/>
    </row>
    <row r="18" spans="1:11" ht="21">
      <c r="A18" s="298"/>
      <c r="B18" s="542"/>
      <c r="C18" s="532"/>
      <c r="D18" s="532"/>
      <c r="E18" s="532"/>
      <c r="F18" s="532"/>
      <c r="G18" s="543"/>
      <c r="H18" s="544"/>
      <c r="I18" s="545"/>
      <c r="J18" s="546"/>
      <c r="K18" s="301"/>
    </row>
    <row r="19" spans="1:11" ht="21.75" thickBot="1">
      <c r="A19" s="341"/>
      <c r="B19" s="547"/>
      <c r="C19" s="548"/>
      <c r="D19" s="548"/>
      <c r="E19" s="548"/>
      <c r="F19" s="548"/>
      <c r="G19" s="549"/>
      <c r="H19" s="550"/>
      <c r="I19" s="551"/>
      <c r="J19" s="552"/>
      <c r="K19" s="342"/>
    </row>
    <row r="20" spans="1:11" ht="22.5" thickBot="1" thickTop="1">
      <c r="A20" s="524" t="s">
        <v>6</v>
      </c>
      <c r="B20" s="516" t="s">
        <v>8</v>
      </c>
      <c r="C20" s="517"/>
      <c r="D20" s="517"/>
      <c r="E20" s="517"/>
      <c r="F20" s="517"/>
      <c r="G20" s="518"/>
      <c r="H20" s="539">
        <f>SUM(H11:H19)</f>
        <v>522500</v>
      </c>
      <c r="I20" s="540"/>
      <c r="J20" s="541"/>
      <c r="K20" s="343" t="s">
        <v>9</v>
      </c>
    </row>
    <row r="21" spans="1:11" ht="22.5" thickBot="1" thickTop="1">
      <c r="A21" s="483"/>
      <c r="B21" s="498" t="str">
        <f>"("&amp;_xlfn.BAHTTEXT(H20)&amp;")"</f>
        <v>(ห้าแสนสองหมื่นสองพันห้าร้อยบาทถ้วน)</v>
      </c>
      <c r="C21" s="499"/>
      <c r="D21" s="499"/>
      <c r="E21" s="499"/>
      <c r="F21" s="499"/>
      <c r="G21" s="499"/>
      <c r="H21" s="499"/>
      <c r="I21" s="499"/>
      <c r="J21" s="499"/>
      <c r="K21" s="344"/>
    </row>
    <row r="22" spans="1:11" ht="21.75" thickTop="1">
      <c r="A22" s="345"/>
      <c r="B22" s="523"/>
      <c r="C22" s="523"/>
      <c r="D22" s="523"/>
      <c r="E22" s="473"/>
      <c r="F22" s="473"/>
      <c r="G22" s="324"/>
      <c r="H22" s="346"/>
      <c r="I22" s="346"/>
      <c r="J22" s="346"/>
      <c r="K22" s="346"/>
    </row>
    <row r="23" spans="1:11" ht="21">
      <c r="A23" s="500" t="s">
        <v>71</v>
      </c>
      <c r="B23" s="500"/>
      <c r="C23" s="500"/>
      <c r="D23" s="500"/>
      <c r="E23" s="480"/>
      <c r="F23" s="480"/>
      <c r="G23" s="480"/>
      <c r="H23" s="480"/>
      <c r="I23" s="347"/>
      <c r="J23" s="347"/>
      <c r="K23" s="325"/>
    </row>
    <row r="24" spans="1:11" ht="21">
      <c r="A24" s="349"/>
      <c r="B24" s="523"/>
      <c r="C24" s="523"/>
      <c r="D24" s="523"/>
      <c r="E24" s="522" t="s">
        <v>119</v>
      </c>
      <c r="F24" s="522"/>
      <c r="G24" s="522"/>
      <c r="H24" s="522"/>
      <c r="I24" s="351"/>
      <c r="J24" s="351"/>
      <c r="K24" s="325"/>
    </row>
    <row r="25" spans="1:11" ht="21">
      <c r="A25" s="500" t="s">
        <v>74</v>
      </c>
      <c r="B25" s="500"/>
      <c r="C25" s="500"/>
      <c r="D25" s="500"/>
      <c r="E25" s="480" t="s">
        <v>72</v>
      </c>
      <c r="F25" s="480"/>
      <c r="G25" s="521" t="s">
        <v>160</v>
      </c>
      <c r="H25" s="521"/>
      <c r="I25" s="521"/>
      <c r="J25" s="521"/>
      <c r="K25" s="521"/>
    </row>
    <row r="26" spans="1:11" ht="21">
      <c r="A26" s="325"/>
      <c r="B26" s="506"/>
      <c r="C26" s="506"/>
      <c r="D26" s="506"/>
      <c r="E26" s="522" t="s">
        <v>73</v>
      </c>
      <c r="F26" s="522"/>
      <c r="G26" s="347"/>
      <c r="H26" s="325"/>
      <c r="I26" s="351"/>
      <c r="J26" s="351"/>
      <c r="K26" s="325"/>
    </row>
    <row r="27" spans="1:11" ht="21">
      <c r="A27" s="500" t="s">
        <v>74</v>
      </c>
      <c r="B27" s="500"/>
      <c r="C27" s="500"/>
      <c r="D27" s="500"/>
      <c r="E27" s="480" t="s">
        <v>72</v>
      </c>
      <c r="F27" s="480"/>
      <c r="G27" s="521" t="s">
        <v>157</v>
      </c>
      <c r="H27" s="521"/>
      <c r="I27" s="521"/>
      <c r="J27" s="521"/>
      <c r="K27" s="521"/>
    </row>
    <row r="28" spans="1:11" ht="21">
      <c r="A28" s="325"/>
      <c r="B28" s="506"/>
      <c r="C28" s="506"/>
      <c r="D28" s="506"/>
      <c r="E28" s="522" t="s">
        <v>161</v>
      </c>
      <c r="F28" s="522"/>
      <c r="G28" s="521" t="s">
        <v>158</v>
      </c>
      <c r="H28" s="521"/>
      <c r="I28" s="521"/>
      <c r="J28" s="521"/>
      <c r="K28" s="521"/>
    </row>
    <row r="29" spans="1:11" ht="21">
      <c r="A29" s="500" t="s">
        <v>76</v>
      </c>
      <c r="B29" s="500"/>
      <c r="C29" s="500"/>
      <c r="D29" s="500"/>
      <c r="E29" s="480" t="s">
        <v>72</v>
      </c>
      <c r="F29" s="480"/>
      <c r="G29" s="521" t="s">
        <v>156</v>
      </c>
      <c r="H29" s="521"/>
      <c r="I29" s="521"/>
      <c r="J29" s="521"/>
      <c r="K29" s="521"/>
    </row>
    <row r="30" spans="1:11" ht="21">
      <c r="A30" s="325"/>
      <c r="B30" s="506"/>
      <c r="C30" s="506"/>
      <c r="D30" s="506"/>
      <c r="E30" s="522" t="s">
        <v>155</v>
      </c>
      <c r="F30" s="522"/>
      <c r="G30" s="521" t="s">
        <v>158</v>
      </c>
      <c r="H30" s="521"/>
      <c r="I30" s="521"/>
      <c r="J30" s="521"/>
      <c r="K30" s="521"/>
    </row>
  </sheetData>
  <sheetProtection/>
  <mergeCells count="69">
    <mergeCell ref="G25:K25"/>
    <mergeCell ref="G28:K28"/>
    <mergeCell ref="G30:K30"/>
    <mergeCell ref="G27:K27"/>
    <mergeCell ref="G29:K29"/>
    <mergeCell ref="B28:D28"/>
    <mergeCell ref="E28:F28"/>
    <mergeCell ref="A29:D29"/>
    <mergeCell ref="E29:F29"/>
    <mergeCell ref="B30:D30"/>
    <mergeCell ref="E30:F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14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7.421875" style="363" customWidth="1"/>
    <col min="2" max="2" width="5.421875" style="363" customWidth="1"/>
    <col min="3" max="3" width="2.8515625" style="363" customWidth="1"/>
    <col min="4" max="4" width="9.140625" style="363" customWidth="1"/>
    <col min="5" max="5" width="12.00390625" style="363" customWidth="1"/>
    <col min="6" max="7" width="9.140625" style="363" customWidth="1"/>
    <col min="8" max="8" width="13.57421875" style="363" customWidth="1"/>
    <col min="9" max="9" width="13.28125" style="363" customWidth="1"/>
    <col min="10" max="10" width="11.140625" style="363" customWidth="1"/>
    <col min="11" max="11" width="11.421875" style="363" customWidth="1"/>
    <col min="12" max="12" width="13.7109375" style="363" customWidth="1"/>
    <col min="13" max="16384" width="9.140625" style="363" customWidth="1"/>
  </cols>
  <sheetData>
    <row r="1" spans="1:13" ht="21">
      <c r="A1" s="566" t="s">
        <v>26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352" t="s">
        <v>95</v>
      </c>
      <c r="M1" s="352"/>
    </row>
    <row r="2" spans="1:13" ht="21">
      <c r="A2" s="131" t="s">
        <v>80</v>
      </c>
      <c r="B2" s="131"/>
      <c r="C2" s="126"/>
      <c r="D2" s="126"/>
      <c r="E2" s="126" t="s">
        <v>145</v>
      </c>
      <c r="F2" s="122"/>
      <c r="G2" s="123"/>
      <c r="H2" s="124"/>
      <c r="I2" s="127"/>
      <c r="J2" s="126"/>
      <c r="K2" s="126"/>
      <c r="L2" s="126"/>
      <c r="M2" s="126"/>
    </row>
    <row r="3" spans="1:13" ht="18.75">
      <c r="A3" s="569" t="s">
        <v>0</v>
      </c>
      <c r="B3" s="569"/>
      <c r="C3" s="569"/>
      <c r="D3" s="126" t="s">
        <v>146</v>
      </c>
      <c r="E3" s="126"/>
      <c r="F3" s="126"/>
      <c r="G3" s="126"/>
      <c r="H3" s="126"/>
      <c r="I3" s="128" t="s">
        <v>96</v>
      </c>
      <c r="J3" s="129" t="s">
        <v>158</v>
      </c>
      <c r="K3" s="129"/>
      <c r="L3" s="129"/>
      <c r="M3" s="129"/>
    </row>
    <row r="4" spans="1:13" ht="19.5" thickBot="1">
      <c r="A4" s="569" t="s">
        <v>7</v>
      </c>
      <c r="B4" s="569"/>
      <c r="C4" s="569"/>
      <c r="D4" s="588" t="s">
        <v>147</v>
      </c>
      <c r="E4" s="588"/>
      <c r="F4" s="588"/>
      <c r="G4" s="588"/>
      <c r="H4" s="588"/>
      <c r="I4" s="589" t="s">
        <v>2</v>
      </c>
      <c r="J4" s="589"/>
      <c r="K4" s="130" t="s">
        <v>139</v>
      </c>
      <c r="L4" s="130"/>
      <c r="M4" s="130"/>
    </row>
    <row r="5" spans="1:13" ht="19.5" thickTop="1">
      <c r="A5" s="580" t="s">
        <v>3</v>
      </c>
      <c r="B5" s="572" t="s">
        <v>4</v>
      </c>
      <c r="C5" s="573"/>
      <c r="D5" s="573"/>
      <c r="E5" s="573"/>
      <c r="F5" s="576" t="s">
        <v>11</v>
      </c>
      <c r="G5" s="578" t="s">
        <v>13</v>
      </c>
      <c r="H5" s="567" t="s">
        <v>19</v>
      </c>
      <c r="I5" s="568"/>
      <c r="J5" s="567" t="s">
        <v>15</v>
      </c>
      <c r="K5" s="568"/>
      <c r="L5" s="570" t="s">
        <v>17</v>
      </c>
      <c r="M5" s="580" t="s">
        <v>5</v>
      </c>
    </row>
    <row r="6" spans="1:13" ht="19.5" thickBot="1">
      <c r="A6" s="581"/>
      <c r="B6" s="574"/>
      <c r="C6" s="575"/>
      <c r="D6" s="575"/>
      <c r="E6" s="575"/>
      <c r="F6" s="577"/>
      <c r="G6" s="579"/>
      <c r="H6" s="95" t="s">
        <v>27</v>
      </c>
      <c r="I6" s="95" t="s">
        <v>16</v>
      </c>
      <c r="J6" s="95" t="s">
        <v>27</v>
      </c>
      <c r="K6" s="95" t="s">
        <v>16</v>
      </c>
      <c r="L6" s="571"/>
      <c r="M6" s="581"/>
    </row>
    <row r="7" spans="1:13" ht="19.5" thickTop="1">
      <c r="A7" s="96"/>
      <c r="B7" s="596"/>
      <c r="C7" s="597"/>
      <c r="D7" s="597"/>
      <c r="E7" s="598"/>
      <c r="F7" s="97">
        <v>11</v>
      </c>
      <c r="G7" s="98"/>
      <c r="H7" s="99">
        <v>12</v>
      </c>
      <c r="I7" s="100">
        <f aca="true" t="shared" si="0" ref="I7:I17">SUM(H7)*$F7</f>
        <v>132</v>
      </c>
      <c r="J7" s="101">
        <v>13</v>
      </c>
      <c r="K7" s="100">
        <f>SUM(J7)*$F7</f>
        <v>143</v>
      </c>
      <c r="L7" s="102">
        <f>SUM(,I7,K7)</f>
        <v>275</v>
      </c>
      <c r="M7" s="98"/>
    </row>
    <row r="8" spans="1:13" ht="18.75">
      <c r="A8" s="96"/>
      <c r="B8" s="610"/>
      <c r="C8" s="611"/>
      <c r="D8" s="611"/>
      <c r="E8" s="612"/>
      <c r="F8" s="97">
        <v>14</v>
      </c>
      <c r="G8" s="98"/>
      <c r="H8" s="99">
        <v>15</v>
      </c>
      <c r="I8" s="100">
        <f t="shared" si="0"/>
        <v>210</v>
      </c>
      <c r="J8" s="101">
        <v>16</v>
      </c>
      <c r="K8" s="100">
        <f aca="true" t="shared" si="1" ref="K8:K17">SUM(J8)*$F8</f>
        <v>224</v>
      </c>
      <c r="L8" s="102">
        <f aca="true" t="shared" si="2" ref="L8:L17">SUM(,I8,K8)</f>
        <v>434</v>
      </c>
      <c r="M8" s="98"/>
    </row>
    <row r="9" spans="1:13" ht="18.75">
      <c r="A9" s="106"/>
      <c r="B9" s="613"/>
      <c r="C9" s="614"/>
      <c r="D9" s="614"/>
      <c r="E9" s="615"/>
      <c r="F9" s="107"/>
      <c r="G9" s="108"/>
      <c r="H9" s="109"/>
      <c r="I9" s="100">
        <f t="shared" si="0"/>
        <v>0</v>
      </c>
      <c r="J9" s="109"/>
      <c r="K9" s="100">
        <f t="shared" si="1"/>
        <v>0</v>
      </c>
      <c r="L9" s="102">
        <f t="shared" si="2"/>
        <v>0</v>
      </c>
      <c r="M9" s="108"/>
    </row>
    <row r="10" spans="1:13" ht="18.75">
      <c r="A10" s="106"/>
      <c r="B10" s="613"/>
      <c r="C10" s="614"/>
      <c r="D10" s="614"/>
      <c r="E10" s="615"/>
      <c r="F10" s="107"/>
      <c r="G10" s="108"/>
      <c r="H10" s="109"/>
      <c r="I10" s="100">
        <f t="shared" si="0"/>
        <v>0</v>
      </c>
      <c r="J10" s="109"/>
      <c r="K10" s="100">
        <f t="shared" si="1"/>
        <v>0</v>
      </c>
      <c r="L10" s="102">
        <f t="shared" si="2"/>
        <v>0</v>
      </c>
      <c r="M10" s="108"/>
    </row>
    <row r="11" spans="1:13" ht="18.75">
      <c r="A11" s="106"/>
      <c r="B11" s="613"/>
      <c r="C11" s="614"/>
      <c r="D11" s="614"/>
      <c r="E11" s="615"/>
      <c r="F11" s="107"/>
      <c r="G11" s="108"/>
      <c r="H11" s="109"/>
      <c r="I11" s="100">
        <f t="shared" si="0"/>
        <v>0</v>
      </c>
      <c r="J11" s="109"/>
      <c r="K11" s="100">
        <f t="shared" si="1"/>
        <v>0</v>
      </c>
      <c r="L11" s="102">
        <f t="shared" si="2"/>
        <v>0</v>
      </c>
      <c r="M11" s="108"/>
    </row>
    <row r="12" spans="1:13" ht="18.75">
      <c r="A12" s="106"/>
      <c r="B12" s="613"/>
      <c r="C12" s="614"/>
      <c r="D12" s="614"/>
      <c r="E12" s="615"/>
      <c r="F12" s="107"/>
      <c r="G12" s="108"/>
      <c r="H12" s="109"/>
      <c r="I12" s="100">
        <f t="shared" si="0"/>
        <v>0</v>
      </c>
      <c r="J12" s="109"/>
      <c r="K12" s="100">
        <f t="shared" si="1"/>
        <v>0</v>
      </c>
      <c r="L12" s="102">
        <f t="shared" si="2"/>
        <v>0</v>
      </c>
      <c r="M12" s="108"/>
    </row>
    <row r="13" spans="1:13" ht="18.75">
      <c r="A13" s="106"/>
      <c r="B13" s="613"/>
      <c r="C13" s="614"/>
      <c r="D13" s="614"/>
      <c r="E13" s="615"/>
      <c r="F13" s="107"/>
      <c r="G13" s="108"/>
      <c r="H13" s="109"/>
      <c r="I13" s="100">
        <f t="shared" si="0"/>
        <v>0</v>
      </c>
      <c r="J13" s="109"/>
      <c r="K13" s="100">
        <f t="shared" si="1"/>
        <v>0</v>
      </c>
      <c r="L13" s="102">
        <f t="shared" si="2"/>
        <v>0</v>
      </c>
      <c r="M13" s="108"/>
    </row>
    <row r="14" spans="1:13" ht="18.75">
      <c r="A14" s="106"/>
      <c r="B14" s="613"/>
      <c r="C14" s="614"/>
      <c r="D14" s="614"/>
      <c r="E14" s="615"/>
      <c r="F14" s="107"/>
      <c r="G14" s="108"/>
      <c r="H14" s="109"/>
      <c r="I14" s="100">
        <f t="shared" si="0"/>
        <v>0</v>
      </c>
      <c r="J14" s="109"/>
      <c r="K14" s="100">
        <f t="shared" si="1"/>
        <v>0</v>
      </c>
      <c r="L14" s="102">
        <f t="shared" si="2"/>
        <v>0</v>
      </c>
      <c r="M14" s="108"/>
    </row>
    <row r="15" spans="1:13" ht="18.75">
      <c r="A15" s="106"/>
      <c r="B15" s="613"/>
      <c r="C15" s="614"/>
      <c r="D15" s="614"/>
      <c r="E15" s="615"/>
      <c r="F15" s="107"/>
      <c r="G15" s="108"/>
      <c r="H15" s="109"/>
      <c r="I15" s="100">
        <f t="shared" si="0"/>
        <v>0</v>
      </c>
      <c r="J15" s="109"/>
      <c r="K15" s="100">
        <f t="shared" si="1"/>
        <v>0</v>
      </c>
      <c r="L15" s="102">
        <f t="shared" si="2"/>
        <v>0</v>
      </c>
      <c r="M15" s="108"/>
    </row>
    <row r="16" spans="1:13" ht="18.75">
      <c r="A16" s="106"/>
      <c r="B16" s="613"/>
      <c r="C16" s="614"/>
      <c r="D16" s="614"/>
      <c r="E16" s="615"/>
      <c r="F16" s="107"/>
      <c r="G16" s="108"/>
      <c r="H16" s="109"/>
      <c r="I16" s="100">
        <f t="shared" si="0"/>
        <v>0</v>
      </c>
      <c r="J16" s="109"/>
      <c r="K16" s="100">
        <f t="shared" si="1"/>
        <v>0</v>
      </c>
      <c r="L16" s="102">
        <f t="shared" si="2"/>
        <v>0</v>
      </c>
      <c r="M16" s="108"/>
    </row>
    <row r="17" spans="1:13" ht="19.5" thickBot="1">
      <c r="A17" s="115"/>
      <c r="B17" s="616"/>
      <c r="C17" s="617"/>
      <c r="D17" s="617"/>
      <c r="E17" s="618"/>
      <c r="F17" s="116"/>
      <c r="G17" s="117"/>
      <c r="H17" s="118"/>
      <c r="I17" s="100">
        <f t="shared" si="0"/>
        <v>0</v>
      </c>
      <c r="J17" s="118"/>
      <c r="K17" s="100">
        <f t="shared" si="1"/>
        <v>0</v>
      </c>
      <c r="L17" s="102">
        <f t="shared" si="2"/>
        <v>0</v>
      </c>
      <c r="M17" s="117"/>
    </row>
    <row r="18" spans="1:13" ht="20.25" thickBot="1" thickTop="1">
      <c r="A18" s="585" t="s">
        <v>14</v>
      </c>
      <c r="B18" s="586"/>
      <c r="C18" s="586"/>
      <c r="D18" s="586"/>
      <c r="E18" s="586"/>
      <c r="F18" s="586"/>
      <c r="G18" s="586"/>
      <c r="H18" s="587"/>
      <c r="I18" s="119">
        <f>SUM(I7:I17)</f>
        <v>342</v>
      </c>
      <c r="J18" s="119"/>
      <c r="K18" s="119">
        <f>SUM(K7:K17)</f>
        <v>367</v>
      </c>
      <c r="L18" s="119">
        <f>SUM(L7:L17)</f>
        <v>709</v>
      </c>
      <c r="M18" s="120"/>
    </row>
    <row r="19" spans="1:13" ht="21.75" thickTop="1">
      <c r="A19" s="127"/>
      <c r="B19" s="127"/>
      <c r="C19" s="127"/>
      <c r="D19" s="94"/>
      <c r="E19" s="127"/>
      <c r="F19" s="356"/>
      <c r="G19" s="356"/>
      <c r="H19" s="356"/>
      <c r="I19" s="357"/>
      <c r="J19" s="357"/>
      <c r="K19" s="357"/>
      <c r="L19" s="357"/>
      <c r="M19" s="356"/>
    </row>
    <row r="20" spans="1:13" ht="21">
      <c r="A20" s="127"/>
      <c r="B20" s="127"/>
      <c r="C20" s="127"/>
      <c r="D20" s="94"/>
      <c r="E20" s="565" t="s">
        <v>110</v>
      </c>
      <c r="F20" s="624"/>
      <c r="G20" s="624"/>
      <c r="H20" s="624"/>
      <c r="I20" s="565" t="s">
        <v>98</v>
      </c>
      <c r="J20" s="565"/>
      <c r="K20" s="565"/>
      <c r="L20" s="565"/>
      <c r="M20" s="356"/>
    </row>
    <row r="21" spans="1:13" ht="21">
      <c r="A21" s="127"/>
      <c r="B21" s="127"/>
      <c r="C21" s="127"/>
      <c r="D21" s="94"/>
      <c r="E21" s="624" t="s">
        <v>99</v>
      </c>
      <c r="F21" s="624"/>
      <c r="G21" s="624"/>
      <c r="H21" s="624"/>
      <c r="I21" s="624" t="s">
        <v>99</v>
      </c>
      <c r="J21" s="624"/>
      <c r="K21" s="624"/>
      <c r="L21" s="624"/>
      <c r="M21" s="356"/>
    </row>
    <row r="22" spans="1:13" ht="21">
      <c r="A22" s="127"/>
      <c r="B22" s="127"/>
      <c r="C22" s="127"/>
      <c r="D22" s="94"/>
      <c r="E22" s="121"/>
      <c r="F22" s="121"/>
      <c r="G22" s="121"/>
      <c r="H22" s="121"/>
      <c r="I22" s="624" t="s">
        <v>100</v>
      </c>
      <c r="J22" s="624"/>
      <c r="K22" s="624"/>
      <c r="L22" s="624"/>
      <c r="M22" s="356"/>
    </row>
    <row r="23" spans="1:13" ht="21">
      <c r="A23" s="127"/>
      <c r="B23" s="127"/>
      <c r="C23" s="127"/>
      <c r="D23" s="94"/>
      <c r="E23" s="121"/>
      <c r="F23" s="121"/>
      <c r="G23" s="121"/>
      <c r="H23" s="121"/>
      <c r="I23" s="121"/>
      <c r="J23" s="121"/>
      <c r="K23" s="121"/>
      <c r="L23" s="121"/>
      <c r="M23" s="356"/>
    </row>
    <row r="24" spans="1:13" ht="21">
      <c r="A24" s="127"/>
      <c r="B24" s="127"/>
      <c r="C24" s="127"/>
      <c r="D24" s="94"/>
      <c r="E24" s="121"/>
      <c r="F24" s="121"/>
      <c r="G24" s="121"/>
      <c r="H24" s="121"/>
      <c r="I24" s="121"/>
      <c r="J24" s="121"/>
      <c r="K24" s="121"/>
      <c r="L24" s="121"/>
      <c r="M24" s="356"/>
    </row>
    <row r="25" spans="1:13" ht="21">
      <c r="A25" s="566" t="s">
        <v>26</v>
      </c>
      <c r="B25" s="566"/>
      <c r="C25" s="566"/>
      <c r="D25" s="566"/>
      <c r="E25" s="566"/>
      <c r="F25" s="566"/>
      <c r="G25" s="566"/>
      <c r="H25" s="566"/>
      <c r="I25" s="566"/>
      <c r="J25" s="566"/>
      <c r="K25" s="566"/>
      <c r="L25" s="352" t="s">
        <v>95</v>
      </c>
      <c r="M25" s="352"/>
    </row>
    <row r="26" spans="1:13" ht="21">
      <c r="A26" s="131" t="s">
        <v>80</v>
      </c>
      <c r="B26" s="131"/>
      <c r="C26" s="126"/>
      <c r="D26" s="126"/>
      <c r="E26" s="126" t="str">
        <f>+E2</f>
        <v>อาคาร ป.1ฉ./อาคาร สปช.105229</v>
      </c>
      <c r="F26" s="122"/>
      <c r="G26" s="123"/>
      <c r="H26" s="124"/>
      <c r="I26" s="127"/>
      <c r="J26" s="126"/>
      <c r="K26" s="126"/>
      <c r="L26" s="126"/>
      <c r="M26" s="126"/>
    </row>
    <row r="27" spans="1:13" ht="19.5" thickBot="1">
      <c r="A27" s="569" t="s">
        <v>0</v>
      </c>
      <c r="B27" s="569"/>
      <c r="C27" s="569"/>
      <c r="D27" s="126" t="str">
        <f>+D3</f>
        <v>โรงเรียน กกกกกกกกก</v>
      </c>
      <c r="E27" s="126"/>
      <c r="F27" s="126"/>
      <c r="G27" s="126"/>
      <c r="H27" s="126"/>
      <c r="I27" s="128" t="s">
        <v>96</v>
      </c>
      <c r="J27" s="129" t="str">
        <f>+J3</f>
        <v>สพป.ขอนแก่น เขต 1</v>
      </c>
      <c r="K27" s="129"/>
      <c r="L27" s="129"/>
      <c r="M27" s="129"/>
    </row>
    <row r="28" spans="1:13" ht="19.5" thickTop="1">
      <c r="A28" s="580" t="s">
        <v>3</v>
      </c>
      <c r="B28" s="572" t="s">
        <v>4</v>
      </c>
      <c r="C28" s="573"/>
      <c r="D28" s="573"/>
      <c r="E28" s="573"/>
      <c r="F28" s="576" t="s">
        <v>11</v>
      </c>
      <c r="G28" s="578" t="s">
        <v>13</v>
      </c>
      <c r="H28" s="567" t="s">
        <v>19</v>
      </c>
      <c r="I28" s="568"/>
      <c r="J28" s="567" t="s">
        <v>15</v>
      </c>
      <c r="K28" s="568"/>
      <c r="L28" s="570" t="s">
        <v>17</v>
      </c>
      <c r="M28" s="580" t="s">
        <v>5</v>
      </c>
    </row>
    <row r="29" spans="1:13" ht="19.5" thickBot="1">
      <c r="A29" s="581"/>
      <c r="B29" s="574"/>
      <c r="C29" s="575"/>
      <c r="D29" s="575"/>
      <c r="E29" s="575"/>
      <c r="F29" s="577"/>
      <c r="G29" s="579"/>
      <c r="H29" s="95" t="s">
        <v>27</v>
      </c>
      <c r="I29" s="95" t="s">
        <v>16</v>
      </c>
      <c r="J29" s="95" t="s">
        <v>27</v>
      </c>
      <c r="K29" s="95" t="s">
        <v>16</v>
      </c>
      <c r="L29" s="571"/>
      <c r="M29" s="581"/>
    </row>
    <row r="30" spans="1:13" ht="19.5" thickTop="1">
      <c r="A30" s="96"/>
      <c r="B30" s="596"/>
      <c r="C30" s="597"/>
      <c r="D30" s="597"/>
      <c r="E30" s="598"/>
      <c r="F30" s="97">
        <v>17</v>
      </c>
      <c r="G30" s="98"/>
      <c r="H30" s="99">
        <v>18</v>
      </c>
      <c r="I30" s="100">
        <f aca="true" t="shared" si="3" ref="I30:I40">SUM(H30)*$F30</f>
        <v>306</v>
      </c>
      <c r="J30" s="101">
        <v>19</v>
      </c>
      <c r="K30" s="100">
        <f aca="true" t="shared" si="4" ref="K30:K37">SUM(J30)*$F30</f>
        <v>323</v>
      </c>
      <c r="L30" s="102">
        <f aca="true" t="shared" si="5" ref="L30:L40">SUM(,I30,K30)</f>
        <v>629</v>
      </c>
      <c r="M30" s="98"/>
    </row>
    <row r="31" spans="1:13" ht="18.75">
      <c r="A31" s="132"/>
      <c r="B31" s="458"/>
      <c r="C31" s="459"/>
      <c r="D31" s="459"/>
      <c r="E31" s="460"/>
      <c r="F31" s="107">
        <v>20</v>
      </c>
      <c r="G31" s="108"/>
      <c r="H31" s="109">
        <v>222</v>
      </c>
      <c r="I31" s="100">
        <f t="shared" si="3"/>
        <v>4440</v>
      </c>
      <c r="J31" s="133">
        <v>221</v>
      </c>
      <c r="K31" s="100">
        <f t="shared" si="4"/>
        <v>4420</v>
      </c>
      <c r="L31" s="102">
        <f t="shared" si="5"/>
        <v>8860</v>
      </c>
      <c r="M31" s="108"/>
    </row>
    <row r="32" spans="1:13" ht="18.75">
      <c r="A32" s="134"/>
      <c r="B32" s="458"/>
      <c r="C32" s="459"/>
      <c r="D32" s="459"/>
      <c r="E32" s="460"/>
      <c r="F32" s="135"/>
      <c r="G32" s="136"/>
      <c r="H32" s="102"/>
      <c r="I32" s="100">
        <f t="shared" si="3"/>
        <v>0</v>
      </c>
      <c r="J32" s="137"/>
      <c r="K32" s="100">
        <f t="shared" si="4"/>
        <v>0</v>
      </c>
      <c r="L32" s="102">
        <f t="shared" si="5"/>
        <v>0</v>
      </c>
      <c r="M32" s="138"/>
    </row>
    <row r="33" spans="1:13" ht="18.75">
      <c r="A33" s="132"/>
      <c r="B33" s="599"/>
      <c r="C33" s="600"/>
      <c r="D33" s="600"/>
      <c r="E33" s="601"/>
      <c r="F33" s="135"/>
      <c r="G33" s="136"/>
      <c r="H33" s="102"/>
      <c r="I33" s="139">
        <f t="shared" si="3"/>
        <v>0</v>
      </c>
      <c r="J33" s="137"/>
      <c r="K33" s="139">
        <f t="shared" si="4"/>
        <v>0</v>
      </c>
      <c r="L33" s="140">
        <f t="shared" si="5"/>
        <v>0</v>
      </c>
      <c r="M33" s="138"/>
    </row>
    <row r="34" spans="1:13" ht="18.75">
      <c r="A34" s="141"/>
      <c r="B34" s="142"/>
      <c r="C34" s="143"/>
      <c r="D34" s="462"/>
      <c r="E34" s="463"/>
      <c r="F34" s="135"/>
      <c r="G34" s="136"/>
      <c r="H34" s="102"/>
      <c r="I34" s="100">
        <f t="shared" si="3"/>
        <v>0</v>
      </c>
      <c r="J34" s="146"/>
      <c r="K34" s="100">
        <f t="shared" si="4"/>
        <v>0</v>
      </c>
      <c r="L34" s="102">
        <f t="shared" si="5"/>
        <v>0</v>
      </c>
      <c r="M34" s="147"/>
    </row>
    <row r="35" spans="1:13" ht="18.75">
      <c r="A35" s="141"/>
      <c r="B35" s="142"/>
      <c r="C35" s="143"/>
      <c r="D35" s="462"/>
      <c r="E35" s="463"/>
      <c r="F35" s="148"/>
      <c r="G35" s="136"/>
      <c r="H35" s="102"/>
      <c r="I35" s="139">
        <f t="shared" si="3"/>
        <v>0</v>
      </c>
      <c r="J35" s="146"/>
      <c r="K35" s="100">
        <f t="shared" si="4"/>
        <v>0</v>
      </c>
      <c r="L35" s="140">
        <f t="shared" si="5"/>
        <v>0</v>
      </c>
      <c r="M35" s="147"/>
    </row>
    <row r="36" spans="1:13" ht="18.75">
      <c r="A36" s="141"/>
      <c r="B36" s="142"/>
      <c r="C36" s="143"/>
      <c r="D36" s="462"/>
      <c r="E36" s="463"/>
      <c r="F36" s="148"/>
      <c r="G36" s="136"/>
      <c r="H36" s="102"/>
      <c r="I36" s="100">
        <f t="shared" si="3"/>
        <v>0</v>
      </c>
      <c r="J36" s="146"/>
      <c r="K36" s="100">
        <f t="shared" si="4"/>
        <v>0</v>
      </c>
      <c r="L36" s="102">
        <f t="shared" si="5"/>
        <v>0</v>
      </c>
      <c r="M36" s="147"/>
    </row>
    <row r="37" spans="1:13" ht="18.75">
      <c r="A37" s="141"/>
      <c r="B37" s="142"/>
      <c r="C37" s="143"/>
      <c r="D37" s="462"/>
      <c r="E37" s="463"/>
      <c r="F37" s="135"/>
      <c r="G37" s="136"/>
      <c r="H37" s="102"/>
      <c r="I37" s="139">
        <f t="shared" si="3"/>
        <v>0</v>
      </c>
      <c r="J37" s="146"/>
      <c r="K37" s="139">
        <f t="shared" si="4"/>
        <v>0</v>
      </c>
      <c r="L37" s="140">
        <f t="shared" si="5"/>
        <v>0</v>
      </c>
      <c r="M37" s="147"/>
    </row>
    <row r="38" spans="1:13" ht="18.75">
      <c r="A38" s="132"/>
      <c r="B38" s="458"/>
      <c r="C38" s="459"/>
      <c r="D38" s="459"/>
      <c r="E38" s="460"/>
      <c r="F38" s="149"/>
      <c r="G38" s="150"/>
      <c r="H38" s="151"/>
      <c r="I38" s="100">
        <f t="shared" si="3"/>
        <v>0</v>
      </c>
      <c r="J38" s="152"/>
      <c r="K38" s="153">
        <f>SUM(K34:K37)</f>
        <v>0</v>
      </c>
      <c r="L38" s="102">
        <f t="shared" si="5"/>
        <v>0</v>
      </c>
      <c r="M38" s="147"/>
    </row>
    <row r="39" spans="1:13" ht="18.75">
      <c r="A39" s="141"/>
      <c r="B39" s="458"/>
      <c r="C39" s="459"/>
      <c r="D39" s="459"/>
      <c r="E39" s="460"/>
      <c r="F39" s="135"/>
      <c r="G39" s="136"/>
      <c r="H39" s="102"/>
      <c r="I39" s="139">
        <f t="shared" si="3"/>
        <v>0</v>
      </c>
      <c r="J39" s="137"/>
      <c r="K39" s="100">
        <f>SUM(J39)*$F39</f>
        <v>0</v>
      </c>
      <c r="L39" s="140">
        <f t="shared" si="5"/>
        <v>0</v>
      </c>
      <c r="M39" s="138"/>
    </row>
    <row r="40" spans="1:13" ht="19.5" thickBot="1">
      <c r="A40" s="141"/>
      <c r="B40" s="160"/>
      <c r="C40" s="604"/>
      <c r="D40" s="605"/>
      <c r="E40" s="606"/>
      <c r="F40" s="161"/>
      <c r="G40" s="162"/>
      <c r="H40" s="140"/>
      <c r="I40" s="100">
        <f t="shared" si="3"/>
        <v>0</v>
      </c>
      <c r="J40" s="137"/>
      <c r="K40" s="100">
        <f>SUM(J40)*$F40</f>
        <v>0</v>
      </c>
      <c r="L40" s="102">
        <f t="shared" si="5"/>
        <v>0</v>
      </c>
      <c r="M40" s="138"/>
    </row>
    <row r="41" spans="1:13" ht="18.75">
      <c r="A41" s="163"/>
      <c r="B41" s="164"/>
      <c r="C41" s="165"/>
      <c r="D41" s="166"/>
      <c r="E41" s="166" t="s">
        <v>82</v>
      </c>
      <c r="F41" s="224"/>
      <c r="G41" s="166"/>
      <c r="H41" s="225"/>
      <c r="I41" s="171">
        <f>SUM(I30:I40)</f>
        <v>4746</v>
      </c>
      <c r="J41" s="172"/>
      <c r="K41" s="173">
        <f>SUM(K30:K40)</f>
        <v>4743</v>
      </c>
      <c r="L41" s="173">
        <f>SUM(L30:L40)</f>
        <v>9489</v>
      </c>
      <c r="M41" s="174"/>
    </row>
    <row r="42" spans="1:13" ht="19.5" thickBot="1">
      <c r="A42" s="175"/>
      <c r="B42" s="164"/>
      <c r="C42" s="165"/>
      <c r="D42" s="166"/>
      <c r="E42" s="166" t="s">
        <v>83</v>
      </c>
      <c r="F42" s="224"/>
      <c r="G42" s="166"/>
      <c r="H42" s="225"/>
      <c r="I42" s="177">
        <f>SUM(I18+I41)</f>
        <v>5088</v>
      </c>
      <c r="J42" s="178"/>
      <c r="K42" s="177">
        <f>SUM(K18+K41)</f>
        <v>5110</v>
      </c>
      <c r="L42" s="177">
        <f>SUM(L18+L41)</f>
        <v>10198</v>
      </c>
      <c r="M42" s="179"/>
    </row>
    <row r="43" spans="1:13" ht="21">
      <c r="A43" s="127"/>
      <c r="B43" s="127"/>
      <c r="C43" s="127"/>
      <c r="D43" s="94"/>
      <c r="E43" s="127"/>
      <c r="F43" s="356"/>
      <c r="G43" s="356"/>
      <c r="H43" s="356"/>
      <c r="I43" s="357"/>
      <c r="J43" s="357"/>
      <c r="K43" s="357"/>
      <c r="L43" s="357"/>
      <c r="M43" s="356"/>
    </row>
    <row r="44" spans="1:13" ht="21">
      <c r="A44" s="127"/>
      <c r="B44" s="127"/>
      <c r="C44" s="127"/>
      <c r="D44" s="94"/>
      <c r="E44" s="565" t="s">
        <v>110</v>
      </c>
      <c r="F44" s="624"/>
      <c r="G44" s="624"/>
      <c r="H44" s="624"/>
      <c r="I44" s="565" t="s">
        <v>98</v>
      </c>
      <c r="J44" s="565"/>
      <c r="K44" s="565"/>
      <c r="L44" s="565"/>
      <c r="M44" s="356"/>
    </row>
    <row r="45" spans="1:13" ht="21">
      <c r="A45" s="127"/>
      <c r="B45" s="127"/>
      <c r="C45" s="127"/>
      <c r="D45" s="94"/>
      <c r="E45" s="624" t="s">
        <v>99</v>
      </c>
      <c r="F45" s="624"/>
      <c r="G45" s="624"/>
      <c r="H45" s="624"/>
      <c r="I45" s="624" t="s">
        <v>99</v>
      </c>
      <c r="J45" s="624"/>
      <c r="K45" s="624"/>
      <c r="L45" s="624"/>
      <c r="M45" s="356"/>
    </row>
    <row r="46" spans="1:13" ht="21">
      <c r="A46" s="127"/>
      <c r="B46" s="127"/>
      <c r="C46" s="127"/>
      <c r="D46" s="94"/>
      <c r="E46" s="121"/>
      <c r="F46" s="121"/>
      <c r="G46" s="121"/>
      <c r="H46" s="121"/>
      <c r="I46" s="624" t="s">
        <v>100</v>
      </c>
      <c r="J46" s="624"/>
      <c r="K46" s="624"/>
      <c r="L46" s="624"/>
      <c r="M46" s="356"/>
    </row>
    <row r="47" spans="1:13" ht="21">
      <c r="A47" s="127"/>
      <c r="B47" s="127"/>
      <c r="C47" s="127"/>
      <c r="D47" s="94"/>
      <c r="E47" s="121"/>
      <c r="F47" s="121"/>
      <c r="G47" s="121"/>
      <c r="H47" s="121"/>
      <c r="I47" s="121"/>
      <c r="J47" s="121"/>
      <c r="K47" s="121"/>
      <c r="L47" s="121"/>
      <c r="M47" s="356"/>
    </row>
    <row r="48" spans="1:13" ht="21">
      <c r="A48" s="127"/>
      <c r="B48" s="127"/>
      <c r="C48" s="127"/>
      <c r="D48" s="94"/>
      <c r="E48" s="121"/>
      <c r="F48" s="121"/>
      <c r="G48" s="121"/>
      <c r="H48" s="121"/>
      <c r="I48" s="121"/>
      <c r="J48" s="121"/>
      <c r="K48" s="121"/>
      <c r="L48" s="121"/>
      <c r="M48" s="356"/>
    </row>
    <row r="49" spans="1:13" ht="21">
      <c r="A49" s="566" t="s">
        <v>26</v>
      </c>
      <c r="B49" s="566"/>
      <c r="C49" s="566"/>
      <c r="D49" s="566"/>
      <c r="E49" s="566"/>
      <c r="F49" s="566"/>
      <c r="G49" s="566"/>
      <c r="H49" s="566"/>
      <c r="I49" s="566"/>
      <c r="J49" s="566"/>
      <c r="K49" s="566"/>
      <c r="L49" s="352" t="s">
        <v>95</v>
      </c>
      <c r="M49" s="352"/>
    </row>
    <row r="50" spans="1:13" ht="21">
      <c r="A50" s="131" t="s">
        <v>80</v>
      </c>
      <c r="B50" s="131"/>
      <c r="C50" s="126"/>
      <c r="D50" s="126"/>
      <c r="E50" s="126" t="str">
        <f>+E2</f>
        <v>อาคาร ป.1ฉ./อาคาร สปช.105229</v>
      </c>
      <c r="F50" s="122"/>
      <c r="G50" s="123"/>
      <c r="H50" s="124"/>
      <c r="I50" s="127"/>
      <c r="J50" s="126"/>
      <c r="K50" s="126"/>
      <c r="L50" s="126"/>
      <c r="M50" s="126"/>
    </row>
    <row r="51" spans="1:13" ht="19.5" thickBot="1">
      <c r="A51" s="569" t="s">
        <v>0</v>
      </c>
      <c r="B51" s="569"/>
      <c r="C51" s="569"/>
      <c r="D51" s="126" t="str">
        <f>+D3</f>
        <v>โรงเรียน กกกกกกกกก</v>
      </c>
      <c r="E51" s="126"/>
      <c r="F51" s="126"/>
      <c r="G51" s="126"/>
      <c r="H51" s="126"/>
      <c r="I51" s="128" t="s">
        <v>96</v>
      </c>
      <c r="J51" s="129" t="str">
        <f>+J3</f>
        <v>สพป.ขอนแก่น เขต 1</v>
      </c>
      <c r="K51" s="129"/>
      <c r="L51" s="129"/>
      <c r="M51" s="129"/>
    </row>
    <row r="52" spans="1:13" ht="19.5" thickTop="1">
      <c r="A52" s="580" t="s">
        <v>3</v>
      </c>
      <c r="B52" s="572" t="s">
        <v>4</v>
      </c>
      <c r="C52" s="573"/>
      <c r="D52" s="573"/>
      <c r="E52" s="573"/>
      <c r="F52" s="576" t="s">
        <v>11</v>
      </c>
      <c r="G52" s="578" t="s">
        <v>13</v>
      </c>
      <c r="H52" s="567" t="s">
        <v>19</v>
      </c>
      <c r="I52" s="568"/>
      <c r="J52" s="567" t="s">
        <v>15</v>
      </c>
      <c r="K52" s="568"/>
      <c r="L52" s="570" t="s">
        <v>17</v>
      </c>
      <c r="M52" s="580" t="s">
        <v>5</v>
      </c>
    </row>
    <row r="53" spans="1:13" ht="19.5" thickBot="1">
      <c r="A53" s="581"/>
      <c r="B53" s="574"/>
      <c r="C53" s="575"/>
      <c r="D53" s="575"/>
      <c r="E53" s="575"/>
      <c r="F53" s="577"/>
      <c r="G53" s="579"/>
      <c r="H53" s="95" t="s">
        <v>27</v>
      </c>
      <c r="I53" s="95" t="s">
        <v>16</v>
      </c>
      <c r="J53" s="95" t="s">
        <v>27</v>
      </c>
      <c r="K53" s="95" t="s">
        <v>16</v>
      </c>
      <c r="L53" s="571"/>
      <c r="M53" s="581"/>
    </row>
    <row r="54" spans="1:13" ht="19.5" thickTop="1">
      <c r="A54" s="96"/>
      <c r="B54" s="596"/>
      <c r="C54" s="597"/>
      <c r="D54" s="597"/>
      <c r="E54" s="598"/>
      <c r="F54" s="97">
        <v>23</v>
      </c>
      <c r="G54" s="98"/>
      <c r="H54" s="99">
        <v>24</v>
      </c>
      <c r="I54" s="100">
        <f aca="true" t="shared" si="6" ref="I54:I64">SUM(H54)*$F54</f>
        <v>552</v>
      </c>
      <c r="J54" s="101">
        <v>25</v>
      </c>
      <c r="K54" s="100">
        <f aca="true" t="shared" si="7" ref="K54:K61">SUM(J54)*$F54</f>
        <v>575</v>
      </c>
      <c r="L54" s="102">
        <f aca="true" t="shared" si="8" ref="L54:L64">SUM(,I54,K54)</f>
        <v>1127</v>
      </c>
      <c r="M54" s="98"/>
    </row>
    <row r="55" spans="1:13" ht="18.75">
      <c r="A55" s="132"/>
      <c r="B55" s="458"/>
      <c r="C55" s="459"/>
      <c r="D55" s="459"/>
      <c r="E55" s="460"/>
      <c r="F55" s="107">
        <v>26</v>
      </c>
      <c r="G55" s="108"/>
      <c r="H55" s="109">
        <v>222</v>
      </c>
      <c r="I55" s="100">
        <f t="shared" si="6"/>
        <v>5772</v>
      </c>
      <c r="J55" s="133">
        <v>27</v>
      </c>
      <c r="K55" s="100">
        <f t="shared" si="7"/>
        <v>702</v>
      </c>
      <c r="L55" s="102">
        <f t="shared" si="8"/>
        <v>6474</v>
      </c>
      <c r="M55" s="108"/>
    </row>
    <row r="56" spans="1:13" ht="18.75">
      <c r="A56" s="134"/>
      <c r="B56" s="458"/>
      <c r="C56" s="459"/>
      <c r="D56" s="459"/>
      <c r="E56" s="460"/>
      <c r="F56" s="135"/>
      <c r="G56" s="136"/>
      <c r="H56" s="102"/>
      <c r="I56" s="100">
        <f t="shared" si="6"/>
        <v>0</v>
      </c>
      <c r="J56" s="137"/>
      <c r="K56" s="100">
        <f t="shared" si="7"/>
        <v>0</v>
      </c>
      <c r="L56" s="102">
        <f t="shared" si="8"/>
        <v>0</v>
      </c>
      <c r="M56" s="138"/>
    </row>
    <row r="57" spans="1:13" ht="18.75">
      <c r="A57" s="132"/>
      <c r="B57" s="599"/>
      <c r="C57" s="600"/>
      <c r="D57" s="600"/>
      <c r="E57" s="601"/>
      <c r="F57" s="135"/>
      <c r="G57" s="136"/>
      <c r="H57" s="102"/>
      <c r="I57" s="139">
        <f t="shared" si="6"/>
        <v>0</v>
      </c>
      <c r="J57" s="137"/>
      <c r="K57" s="139">
        <f t="shared" si="7"/>
        <v>0</v>
      </c>
      <c r="L57" s="140">
        <f t="shared" si="8"/>
        <v>0</v>
      </c>
      <c r="M57" s="138"/>
    </row>
    <row r="58" spans="1:13" ht="18.75">
      <c r="A58" s="141"/>
      <c r="B58" s="142"/>
      <c r="C58" s="143"/>
      <c r="D58" s="462"/>
      <c r="E58" s="463"/>
      <c r="F58" s="135"/>
      <c r="G58" s="136"/>
      <c r="H58" s="102"/>
      <c r="I58" s="100">
        <f t="shared" si="6"/>
        <v>0</v>
      </c>
      <c r="J58" s="146"/>
      <c r="K58" s="100">
        <f t="shared" si="7"/>
        <v>0</v>
      </c>
      <c r="L58" s="102">
        <f t="shared" si="8"/>
        <v>0</v>
      </c>
      <c r="M58" s="147"/>
    </row>
    <row r="59" spans="1:13" ht="18.75">
      <c r="A59" s="141"/>
      <c r="B59" s="142"/>
      <c r="C59" s="143"/>
      <c r="D59" s="462"/>
      <c r="E59" s="463"/>
      <c r="F59" s="148"/>
      <c r="G59" s="136"/>
      <c r="H59" s="102"/>
      <c r="I59" s="139">
        <f t="shared" si="6"/>
        <v>0</v>
      </c>
      <c r="J59" s="146"/>
      <c r="K59" s="100">
        <f t="shared" si="7"/>
        <v>0</v>
      </c>
      <c r="L59" s="140">
        <f t="shared" si="8"/>
        <v>0</v>
      </c>
      <c r="M59" s="147"/>
    </row>
    <row r="60" spans="1:13" ht="18.75">
      <c r="A60" s="141"/>
      <c r="B60" s="142"/>
      <c r="C60" s="143"/>
      <c r="D60" s="462"/>
      <c r="E60" s="463"/>
      <c r="F60" s="148"/>
      <c r="G60" s="136"/>
      <c r="H60" s="102"/>
      <c r="I60" s="100">
        <f t="shared" si="6"/>
        <v>0</v>
      </c>
      <c r="J60" s="146"/>
      <c r="K60" s="100">
        <f t="shared" si="7"/>
        <v>0</v>
      </c>
      <c r="L60" s="102">
        <f t="shared" si="8"/>
        <v>0</v>
      </c>
      <c r="M60" s="147"/>
    </row>
    <row r="61" spans="1:13" ht="18.75">
      <c r="A61" s="141"/>
      <c r="B61" s="142"/>
      <c r="C61" s="143"/>
      <c r="D61" s="462"/>
      <c r="E61" s="463"/>
      <c r="F61" s="135"/>
      <c r="G61" s="136"/>
      <c r="H61" s="102"/>
      <c r="I61" s="139">
        <f t="shared" si="6"/>
        <v>0</v>
      </c>
      <c r="J61" s="146"/>
      <c r="K61" s="139">
        <f t="shared" si="7"/>
        <v>0</v>
      </c>
      <c r="L61" s="140">
        <f t="shared" si="8"/>
        <v>0</v>
      </c>
      <c r="M61" s="147"/>
    </row>
    <row r="62" spans="1:13" ht="18.75">
      <c r="A62" s="132"/>
      <c r="B62" s="458"/>
      <c r="C62" s="459"/>
      <c r="D62" s="459"/>
      <c r="E62" s="460"/>
      <c r="F62" s="149"/>
      <c r="G62" s="150"/>
      <c r="H62" s="151"/>
      <c r="I62" s="100">
        <f t="shared" si="6"/>
        <v>0</v>
      </c>
      <c r="J62" s="152"/>
      <c r="K62" s="153">
        <f>SUM(K58:K61)</f>
        <v>0</v>
      </c>
      <c r="L62" s="102">
        <f t="shared" si="8"/>
        <v>0</v>
      </c>
      <c r="M62" s="147"/>
    </row>
    <row r="63" spans="1:13" ht="18.75">
      <c r="A63" s="141"/>
      <c r="B63" s="458"/>
      <c r="C63" s="459"/>
      <c r="D63" s="459"/>
      <c r="E63" s="460"/>
      <c r="F63" s="135"/>
      <c r="G63" s="136"/>
      <c r="H63" s="102"/>
      <c r="I63" s="139">
        <f t="shared" si="6"/>
        <v>0</v>
      </c>
      <c r="J63" s="137"/>
      <c r="K63" s="100">
        <f>SUM(J63)*$F63</f>
        <v>0</v>
      </c>
      <c r="L63" s="140">
        <f t="shared" si="8"/>
        <v>0</v>
      </c>
      <c r="M63" s="138"/>
    </row>
    <row r="64" spans="1:13" ht="19.5" thickBot="1">
      <c r="A64" s="141"/>
      <c r="B64" s="142"/>
      <c r="C64" s="143"/>
      <c r="D64" s="602"/>
      <c r="E64" s="603"/>
      <c r="F64" s="135"/>
      <c r="G64" s="136"/>
      <c r="H64" s="102"/>
      <c r="I64" s="100">
        <f t="shared" si="6"/>
        <v>0</v>
      </c>
      <c r="J64" s="146"/>
      <c r="K64" s="100">
        <f>SUM(J64)*$F64</f>
        <v>0</v>
      </c>
      <c r="L64" s="102">
        <f t="shared" si="8"/>
        <v>0</v>
      </c>
      <c r="M64" s="147"/>
    </row>
    <row r="65" spans="1:13" ht="18.75">
      <c r="A65" s="163"/>
      <c r="B65" s="164"/>
      <c r="C65" s="165"/>
      <c r="D65" s="166"/>
      <c r="E65" s="166" t="s">
        <v>84</v>
      </c>
      <c r="F65" s="224"/>
      <c r="G65" s="166"/>
      <c r="H65" s="225"/>
      <c r="I65" s="171">
        <f>SUM(I54:I64)</f>
        <v>6324</v>
      </c>
      <c r="J65" s="172"/>
      <c r="K65" s="173">
        <f>SUM(K54:K64)</f>
        <v>1277</v>
      </c>
      <c r="L65" s="173">
        <f>SUM(L54:L64)</f>
        <v>7601</v>
      </c>
      <c r="M65" s="174"/>
    </row>
    <row r="66" spans="1:13" ht="19.5" thickBot="1">
      <c r="A66" s="175"/>
      <c r="B66" s="164"/>
      <c r="C66" s="165"/>
      <c r="D66" s="166"/>
      <c r="E66" s="166" t="s">
        <v>85</v>
      </c>
      <c r="F66" s="224"/>
      <c r="G66" s="166"/>
      <c r="H66" s="225"/>
      <c r="I66" s="177">
        <f>SUM(I42+I65)</f>
        <v>11412</v>
      </c>
      <c r="J66" s="178"/>
      <c r="K66" s="177">
        <f>SUM(K42+K65)</f>
        <v>6387</v>
      </c>
      <c r="L66" s="177">
        <f>SUM(L42+L65)</f>
        <v>17799</v>
      </c>
      <c r="M66" s="179"/>
    </row>
    <row r="67" spans="1:13" ht="21">
      <c r="A67" s="127"/>
      <c r="B67" s="127"/>
      <c r="C67" s="127"/>
      <c r="D67" s="94"/>
      <c r="E67" s="127"/>
      <c r="F67" s="356"/>
      <c r="G67" s="356"/>
      <c r="H67" s="356"/>
      <c r="I67" s="357"/>
      <c r="J67" s="357"/>
      <c r="K67" s="357"/>
      <c r="L67" s="357"/>
      <c r="M67" s="356"/>
    </row>
    <row r="68" spans="1:13" ht="21">
      <c r="A68" s="127"/>
      <c r="B68" s="127"/>
      <c r="C68" s="127"/>
      <c r="D68" s="94"/>
      <c r="E68" s="565" t="s">
        <v>110</v>
      </c>
      <c r="F68" s="624"/>
      <c r="G68" s="624"/>
      <c r="H68" s="624"/>
      <c r="I68" s="565" t="s">
        <v>98</v>
      </c>
      <c r="J68" s="565"/>
      <c r="K68" s="565"/>
      <c r="L68" s="565"/>
      <c r="M68" s="356"/>
    </row>
    <row r="69" spans="1:13" ht="21">
      <c r="A69" s="127"/>
      <c r="B69" s="127"/>
      <c r="C69" s="127"/>
      <c r="D69" s="94"/>
      <c r="E69" s="624" t="s">
        <v>99</v>
      </c>
      <c r="F69" s="624"/>
      <c r="G69" s="624"/>
      <c r="H69" s="624"/>
      <c r="I69" s="624" t="s">
        <v>99</v>
      </c>
      <c r="J69" s="624"/>
      <c r="K69" s="624"/>
      <c r="L69" s="624"/>
      <c r="M69" s="356"/>
    </row>
    <row r="70" spans="1:13" ht="21">
      <c r="A70" s="127"/>
      <c r="B70" s="127"/>
      <c r="C70" s="127"/>
      <c r="D70" s="94"/>
      <c r="E70" s="121"/>
      <c r="F70" s="121"/>
      <c r="G70" s="121"/>
      <c r="H70" s="121"/>
      <c r="I70" s="624" t="s">
        <v>100</v>
      </c>
      <c r="J70" s="624"/>
      <c r="K70" s="624"/>
      <c r="L70" s="624"/>
      <c r="M70" s="356"/>
    </row>
    <row r="71" spans="1:13" ht="21">
      <c r="A71" s="127"/>
      <c r="B71" s="127"/>
      <c r="C71" s="127"/>
      <c r="D71" s="94"/>
      <c r="E71" s="121"/>
      <c r="F71" s="121"/>
      <c r="G71" s="121"/>
      <c r="H71" s="121"/>
      <c r="I71" s="121"/>
      <c r="J71" s="121"/>
      <c r="K71" s="121"/>
      <c r="L71" s="121"/>
      <c r="M71" s="356"/>
    </row>
    <row r="72" spans="1:13" ht="21">
      <c r="A72" s="127"/>
      <c r="B72" s="127"/>
      <c r="C72" s="127"/>
      <c r="D72" s="94"/>
      <c r="E72" s="121"/>
      <c r="F72" s="121"/>
      <c r="G72" s="121"/>
      <c r="H72" s="121"/>
      <c r="I72" s="121"/>
      <c r="J72" s="121"/>
      <c r="K72" s="121"/>
      <c r="L72" s="121"/>
      <c r="M72" s="356"/>
    </row>
    <row r="73" spans="1:13" ht="21">
      <c r="A73" s="566" t="s">
        <v>26</v>
      </c>
      <c r="B73" s="566"/>
      <c r="C73" s="566"/>
      <c r="D73" s="566"/>
      <c r="E73" s="566"/>
      <c r="F73" s="566"/>
      <c r="G73" s="566"/>
      <c r="H73" s="566"/>
      <c r="I73" s="566"/>
      <c r="J73" s="566"/>
      <c r="K73" s="566"/>
      <c r="L73" s="352" t="s">
        <v>95</v>
      </c>
      <c r="M73" s="352"/>
    </row>
    <row r="74" spans="1:13" ht="21">
      <c r="A74" s="131" t="s">
        <v>80</v>
      </c>
      <c r="B74" s="131"/>
      <c r="C74" s="126"/>
      <c r="D74" s="126"/>
      <c r="E74" s="126" t="str">
        <f>+E2</f>
        <v>อาคาร ป.1ฉ./อาคาร สปช.105229</v>
      </c>
      <c r="F74" s="122"/>
      <c r="G74" s="123"/>
      <c r="H74" s="124"/>
      <c r="I74" s="127"/>
      <c r="J74" s="126"/>
      <c r="K74" s="126"/>
      <c r="L74" s="126"/>
      <c r="M74" s="126"/>
    </row>
    <row r="75" spans="1:13" ht="19.5" thickBot="1">
      <c r="A75" s="569" t="s">
        <v>0</v>
      </c>
      <c r="B75" s="569"/>
      <c r="C75" s="569"/>
      <c r="D75" s="126" t="str">
        <f>+D3</f>
        <v>โรงเรียน กกกกกกกกก</v>
      </c>
      <c r="E75" s="126"/>
      <c r="F75" s="126"/>
      <c r="G75" s="126"/>
      <c r="H75" s="126"/>
      <c r="I75" s="128" t="s">
        <v>96</v>
      </c>
      <c r="J75" s="129" t="str">
        <f>+J3</f>
        <v>สพป.ขอนแก่น เขต 1</v>
      </c>
      <c r="K75" s="129"/>
      <c r="L75" s="129"/>
      <c r="M75" s="129"/>
    </row>
    <row r="76" spans="1:13" ht="19.5" thickTop="1">
      <c r="A76" s="580" t="s">
        <v>3</v>
      </c>
      <c r="B76" s="572" t="s">
        <v>4</v>
      </c>
      <c r="C76" s="573"/>
      <c r="D76" s="573"/>
      <c r="E76" s="573"/>
      <c r="F76" s="576" t="s">
        <v>11</v>
      </c>
      <c r="G76" s="578" t="s">
        <v>13</v>
      </c>
      <c r="H76" s="567" t="s">
        <v>19</v>
      </c>
      <c r="I76" s="568"/>
      <c r="J76" s="567" t="s">
        <v>15</v>
      </c>
      <c r="K76" s="568"/>
      <c r="L76" s="570" t="s">
        <v>17</v>
      </c>
      <c r="M76" s="580" t="s">
        <v>5</v>
      </c>
    </row>
    <row r="77" spans="1:13" ht="19.5" thickBot="1">
      <c r="A77" s="581"/>
      <c r="B77" s="574"/>
      <c r="C77" s="575"/>
      <c r="D77" s="575"/>
      <c r="E77" s="575"/>
      <c r="F77" s="577"/>
      <c r="G77" s="579"/>
      <c r="H77" s="95" t="s">
        <v>27</v>
      </c>
      <c r="I77" s="95" t="s">
        <v>16</v>
      </c>
      <c r="J77" s="95" t="s">
        <v>27</v>
      </c>
      <c r="K77" s="95" t="s">
        <v>16</v>
      </c>
      <c r="L77" s="571"/>
      <c r="M77" s="581"/>
    </row>
    <row r="78" spans="1:13" ht="19.5" thickTop="1">
      <c r="A78" s="96"/>
      <c r="B78" s="596"/>
      <c r="C78" s="597"/>
      <c r="D78" s="597"/>
      <c r="E78" s="598"/>
      <c r="F78" s="97">
        <v>23</v>
      </c>
      <c r="G78" s="98"/>
      <c r="H78" s="99">
        <v>24</v>
      </c>
      <c r="I78" s="100">
        <f aca="true" t="shared" si="9" ref="I78:I88">SUM(H78)*$F78</f>
        <v>552</v>
      </c>
      <c r="J78" s="101">
        <v>25</v>
      </c>
      <c r="K78" s="100">
        <f aca="true" t="shared" si="10" ref="K78:K85">SUM(J78)*$F78</f>
        <v>575</v>
      </c>
      <c r="L78" s="102">
        <f aca="true" t="shared" si="11" ref="L78:L88">SUM(,I78,K78)</f>
        <v>1127</v>
      </c>
      <c r="M78" s="98"/>
    </row>
    <row r="79" spans="1:13" ht="18.75">
      <c r="A79" s="132"/>
      <c r="B79" s="458"/>
      <c r="C79" s="459"/>
      <c r="D79" s="459"/>
      <c r="E79" s="460"/>
      <c r="F79" s="107">
        <v>26</v>
      </c>
      <c r="G79" s="108"/>
      <c r="H79" s="109">
        <v>222</v>
      </c>
      <c r="I79" s="100">
        <f t="shared" si="9"/>
        <v>5772</v>
      </c>
      <c r="J79" s="133">
        <v>27</v>
      </c>
      <c r="K79" s="100">
        <f t="shared" si="10"/>
        <v>702</v>
      </c>
      <c r="L79" s="102">
        <f t="shared" si="11"/>
        <v>6474</v>
      </c>
      <c r="M79" s="108"/>
    </row>
    <row r="80" spans="1:13" ht="18.75">
      <c r="A80" s="134"/>
      <c r="B80" s="458"/>
      <c r="C80" s="459"/>
      <c r="D80" s="459"/>
      <c r="E80" s="460"/>
      <c r="F80" s="135"/>
      <c r="G80" s="136"/>
      <c r="H80" s="102"/>
      <c r="I80" s="100">
        <f t="shared" si="9"/>
        <v>0</v>
      </c>
      <c r="J80" s="137"/>
      <c r="K80" s="100">
        <f t="shared" si="10"/>
        <v>0</v>
      </c>
      <c r="L80" s="102">
        <f t="shared" si="11"/>
        <v>0</v>
      </c>
      <c r="M80" s="138"/>
    </row>
    <row r="81" spans="1:13" ht="18.75">
      <c r="A81" s="132"/>
      <c r="B81" s="599"/>
      <c r="C81" s="600"/>
      <c r="D81" s="600"/>
      <c r="E81" s="601"/>
      <c r="F81" s="135"/>
      <c r="G81" s="136"/>
      <c r="H81" s="102"/>
      <c r="I81" s="139">
        <f t="shared" si="9"/>
        <v>0</v>
      </c>
      <c r="J81" s="137"/>
      <c r="K81" s="139">
        <f t="shared" si="10"/>
        <v>0</v>
      </c>
      <c r="L81" s="140">
        <f t="shared" si="11"/>
        <v>0</v>
      </c>
      <c r="M81" s="138"/>
    </row>
    <row r="82" spans="1:13" ht="18.75">
      <c r="A82" s="141"/>
      <c r="B82" s="142"/>
      <c r="C82" s="143"/>
      <c r="D82" s="462"/>
      <c r="E82" s="463"/>
      <c r="F82" s="135"/>
      <c r="G82" s="136"/>
      <c r="H82" s="102"/>
      <c r="I82" s="100">
        <f t="shared" si="9"/>
        <v>0</v>
      </c>
      <c r="J82" s="146"/>
      <c r="K82" s="100">
        <f t="shared" si="10"/>
        <v>0</v>
      </c>
      <c r="L82" s="102">
        <f t="shared" si="11"/>
        <v>0</v>
      </c>
      <c r="M82" s="147"/>
    </row>
    <row r="83" spans="1:13" ht="18.75">
      <c r="A83" s="141"/>
      <c r="B83" s="142"/>
      <c r="C83" s="143"/>
      <c r="D83" s="462"/>
      <c r="E83" s="463"/>
      <c r="F83" s="148"/>
      <c r="G83" s="136"/>
      <c r="H83" s="102"/>
      <c r="I83" s="139">
        <f t="shared" si="9"/>
        <v>0</v>
      </c>
      <c r="J83" s="146"/>
      <c r="K83" s="100">
        <f t="shared" si="10"/>
        <v>0</v>
      </c>
      <c r="L83" s="140">
        <f t="shared" si="11"/>
        <v>0</v>
      </c>
      <c r="M83" s="147"/>
    </row>
    <row r="84" spans="1:13" ht="18.75">
      <c r="A84" s="141"/>
      <c r="B84" s="142"/>
      <c r="C84" s="143"/>
      <c r="D84" s="462"/>
      <c r="E84" s="463"/>
      <c r="F84" s="148"/>
      <c r="G84" s="136"/>
      <c r="H84" s="102"/>
      <c r="I84" s="100">
        <f t="shared" si="9"/>
        <v>0</v>
      </c>
      <c r="J84" s="146"/>
      <c r="K84" s="100">
        <f t="shared" si="10"/>
        <v>0</v>
      </c>
      <c r="L84" s="102">
        <f t="shared" si="11"/>
        <v>0</v>
      </c>
      <c r="M84" s="147"/>
    </row>
    <row r="85" spans="1:13" ht="18.75">
      <c r="A85" s="141"/>
      <c r="B85" s="142"/>
      <c r="C85" s="143"/>
      <c r="D85" s="462"/>
      <c r="E85" s="463"/>
      <c r="F85" s="135"/>
      <c r="G85" s="136"/>
      <c r="H85" s="102"/>
      <c r="I85" s="139">
        <f t="shared" si="9"/>
        <v>0</v>
      </c>
      <c r="J85" s="146"/>
      <c r="K85" s="139">
        <f t="shared" si="10"/>
        <v>0</v>
      </c>
      <c r="L85" s="140">
        <f t="shared" si="11"/>
        <v>0</v>
      </c>
      <c r="M85" s="147"/>
    </row>
    <row r="86" spans="1:13" ht="18.75">
      <c r="A86" s="132"/>
      <c r="B86" s="458"/>
      <c r="C86" s="459"/>
      <c r="D86" s="459"/>
      <c r="E86" s="460"/>
      <c r="F86" s="149"/>
      <c r="G86" s="150"/>
      <c r="H86" s="151"/>
      <c r="I86" s="100">
        <f t="shared" si="9"/>
        <v>0</v>
      </c>
      <c r="J86" s="152"/>
      <c r="K86" s="153">
        <f>SUM(K82:K85)</f>
        <v>0</v>
      </c>
      <c r="L86" s="102">
        <f t="shared" si="11"/>
        <v>0</v>
      </c>
      <c r="M86" s="147"/>
    </row>
    <row r="87" spans="1:13" ht="18.75">
      <c r="A87" s="141"/>
      <c r="B87" s="458"/>
      <c r="C87" s="459"/>
      <c r="D87" s="459"/>
      <c r="E87" s="460"/>
      <c r="F87" s="135"/>
      <c r="G87" s="136"/>
      <c r="H87" s="102"/>
      <c r="I87" s="139">
        <f t="shared" si="9"/>
        <v>0</v>
      </c>
      <c r="J87" s="137"/>
      <c r="K87" s="100">
        <f>SUM(J87)*$F87</f>
        <v>0</v>
      </c>
      <c r="L87" s="140">
        <f t="shared" si="11"/>
        <v>0</v>
      </c>
      <c r="M87" s="138"/>
    </row>
    <row r="88" spans="1:13" ht="19.5" thickBot="1">
      <c r="A88" s="141"/>
      <c r="B88" s="222"/>
      <c r="C88" s="223"/>
      <c r="D88" s="629"/>
      <c r="E88" s="630"/>
      <c r="F88" s="161"/>
      <c r="G88" s="162"/>
      <c r="H88" s="140"/>
      <c r="I88" s="100">
        <f t="shared" si="9"/>
        <v>0</v>
      </c>
      <c r="J88" s="146"/>
      <c r="K88" s="100">
        <f>SUM(J88)*$F88</f>
        <v>0</v>
      </c>
      <c r="L88" s="102">
        <f t="shared" si="11"/>
        <v>0</v>
      </c>
      <c r="M88" s="147"/>
    </row>
    <row r="89" spans="1:13" ht="18.75">
      <c r="A89" s="163"/>
      <c r="B89" s="164"/>
      <c r="C89" s="165"/>
      <c r="D89" s="166"/>
      <c r="E89" s="166" t="s">
        <v>106</v>
      </c>
      <c r="F89" s="224"/>
      <c r="G89" s="166"/>
      <c r="H89" s="225"/>
      <c r="I89" s="171">
        <f>SUM(I78:I88)</f>
        <v>6324</v>
      </c>
      <c r="J89" s="172"/>
      <c r="K89" s="173">
        <f>SUM(K78:K88)</f>
        <v>1277</v>
      </c>
      <c r="L89" s="173">
        <f>SUM(L78:L88)</f>
        <v>7601</v>
      </c>
      <c r="M89" s="174"/>
    </row>
    <row r="90" spans="1:13" ht="19.5" thickBot="1">
      <c r="A90" s="175"/>
      <c r="B90" s="164"/>
      <c r="C90" s="165"/>
      <c r="D90" s="166"/>
      <c r="E90" s="166" t="s">
        <v>107</v>
      </c>
      <c r="F90" s="224"/>
      <c r="G90" s="166"/>
      <c r="H90" s="225"/>
      <c r="I90" s="368">
        <f>SUM(I66+I89)</f>
        <v>17736</v>
      </c>
      <c r="J90" s="178"/>
      <c r="K90" s="177">
        <f>SUM(K66+K89)</f>
        <v>7664</v>
      </c>
      <c r="L90" s="177">
        <f>SUM(L66+L89)</f>
        <v>25400</v>
      </c>
      <c r="M90" s="179"/>
    </row>
    <row r="91" spans="1:13" ht="21">
      <c r="A91" s="127"/>
      <c r="B91" s="127"/>
      <c r="C91" s="127"/>
      <c r="D91" s="94"/>
      <c r="E91" s="127"/>
      <c r="F91" s="356"/>
      <c r="G91" s="356"/>
      <c r="H91" s="356"/>
      <c r="I91" s="357"/>
      <c r="J91" s="357"/>
      <c r="K91" s="357"/>
      <c r="L91" s="357"/>
      <c r="M91" s="356"/>
    </row>
    <row r="92" spans="1:13" ht="21">
      <c r="A92" s="127"/>
      <c r="B92" s="127"/>
      <c r="C92" s="127"/>
      <c r="D92" s="94"/>
      <c r="E92" s="565" t="s">
        <v>110</v>
      </c>
      <c r="F92" s="624"/>
      <c r="G92" s="624"/>
      <c r="H92" s="624"/>
      <c r="I92" s="565" t="s">
        <v>98</v>
      </c>
      <c r="J92" s="565"/>
      <c r="K92" s="565"/>
      <c r="L92" s="565"/>
      <c r="M92" s="356"/>
    </row>
    <row r="93" spans="1:13" ht="21">
      <c r="A93" s="127"/>
      <c r="B93" s="127"/>
      <c r="C93" s="127"/>
      <c r="D93" s="94"/>
      <c r="E93" s="624" t="s">
        <v>99</v>
      </c>
      <c r="F93" s="624"/>
      <c r="G93" s="624"/>
      <c r="H93" s="624"/>
      <c r="I93" s="624" t="s">
        <v>99</v>
      </c>
      <c r="J93" s="624"/>
      <c r="K93" s="624"/>
      <c r="L93" s="624"/>
      <c r="M93" s="356"/>
    </row>
    <row r="94" spans="1:13" ht="21">
      <c r="A94" s="127"/>
      <c r="B94" s="127"/>
      <c r="C94" s="127"/>
      <c r="D94" s="94"/>
      <c r="E94" s="121"/>
      <c r="F94" s="121"/>
      <c r="G94" s="121"/>
      <c r="H94" s="121"/>
      <c r="I94" s="624" t="s">
        <v>100</v>
      </c>
      <c r="J94" s="624"/>
      <c r="K94" s="624"/>
      <c r="L94" s="624"/>
      <c r="M94" s="356"/>
    </row>
    <row r="95" spans="1:13" ht="21">
      <c r="A95" s="127"/>
      <c r="B95" s="127"/>
      <c r="C95" s="127"/>
      <c r="D95" s="94"/>
      <c r="E95" s="121"/>
      <c r="F95" s="121"/>
      <c r="G95" s="121"/>
      <c r="H95" s="121"/>
      <c r="I95" s="121"/>
      <c r="J95" s="121"/>
      <c r="K95" s="121"/>
      <c r="L95" s="121"/>
      <c r="M95" s="356"/>
    </row>
    <row r="96" spans="1:13" ht="21">
      <c r="A96" s="127"/>
      <c r="B96" s="127"/>
      <c r="C96" s="127"/>
      <c r="D96" s="94"/>
      <c r="E96" s="121"/>
      <c r="F96" s="121"/>
      <c r="G96" s="121"/>
      <c r="H96" s="121"/>
      <c r="I96" s="121"/>
      <c r="J96" s="121"/>
      <c r="K96" s="121"/>
      <c r="L96" s="121"/>
      <c r="M96" s="356"/>
    </row>
    <row r="97" spans="1:13" ht="21">
      <c r="A97" s="566" t="s">
        <v>26</v>
      </c>
      <c r="B97" s="566"/>
      <c r="C97" s="566"/>
      <c r="D97" s="566"/>
      <c r="E97" s="566"/>
      <c r="F97" s="566"/>
      <c r="G97" s="566"/>
      <c r="H97" s="566"/>
      <c r="I97" s="566"/>
      <c r="J97" s="566"/>
      <c r="K97" s="566"/>
      <c r="L97" s="352" t="s">
        <v>95</v>
      </c>
      <c r="M97" s="352"/>
    </row>
    <row r="98" spans="1:13" ht="21">
      <c r="A98" s="131" t="s">
        <v>80</v>
      </c>
      <c r="B98" s="131"/>
      <c r="C98" s="126"/>
      <c r="D98" s="126"/>
      <c r="E98" s="126" t="str">
        <f>+E2</f>
        <v>อาคาร ป.1ฉ./อาคาร สปช.105229</v>
      </c>
      <c r="F98" s="122"/>
      <c r="G98" s="123"/>
      <c r="H98" s="124"/>
      <c r="I98" s="127"/>
      <c r="J98" s="126"/>
      <c r="K98" s="126"/>
      <c r="L98" s="126"/>
      <c r="M98" s="126"/>
    </row>
    <row r="99" spans="1:13" ht="19.5" thickBot="1">
      <c r="A99" s="569" t="s">
        <v>0</v>
      </c>
      <c r="B99" s="569"/>
      <c r="C99" s="569"/>
      <c r="D99" s="126" t="str">
        <f>+D3</f>
        <v>โรงเรียน กกกกกกกกก</v>
      </c>
      <c r="E99" s="126"/>
      <c r="F99" s="126"/>
      <c r="G99" s="126"/>
      <c r="H99" s="126"/>
      <c r="I99" s="128" t="s">
        <v>96</v>
      </c>
      <c r="J99" s="129" t="str">
        <f>+J3</f>
        <v>สพป.ขอนแก่น เขต 1</v>
      </c>
      <c r="K99" s="129"/>
      <c r="L99" s="129"/>
      <c r="M99" s="129"/>
    </row>
    <row r="100" spans="1:13" ht="19.5" thickTop="1">
      <c r="A100" s="580" t="s">
        <v>3</v>
      </c>
      <c r="B100" s="572" t="s">
        <v>4</v>
      </c>
      <c r="C100" s="573"/>
      <c r="D100" s="573"/>
      <c r="E100" s="573"/>
      <c r="F100" s="576" t="s">
        <v>11</v>
      </c>
      <c r="G100" s="578" t="s">
        <v>13</v>
      </c>
      <c r="H100" s="567" t="s">
        <v>19</v>
      </c>
      <c r="I100" s="568"/>
      <c r="J100" s="567" t="s">
        <v>15</v>
      </c>
      <c r="K100" s="568"/>
      <c r="L100" s="570" t="s">
        <v>17</v>
      </c>
      <c r="M100" s="580" t="s">
        <v>5</v>
      </c>
    </row>
    <row r="101" spans="1:13" ht="19.5" thickBot="1">
      <c r="A101" s="581"/>
      <c r="B101" s="574"/>
      <c r="C101" s="575"/>
      <c r="D101" s="575"/>
      <c r="E101" s="575"/>
      <c r="F101" s="577"/>
      <c r="G101" s="579"/>
      <c r="H101" s="95" t="s">
        <v>27</v>
      </c>
      <c r="I101" s="95" t="s">
        <v>16</v>
      </c>
      <c r="J101" s="95" t="s">
        <v>27</v>
      </c>
      <c r="K101" s="95" t="s">
        <v>16</v>
      </c>
      <c r="L101" s="571"/>
      <c r="M101" s="581"/>
    </row>
    <row r="102" spans="1:13" ht="19.5" thickTop="1">
      <c r="A102" s="96"/>
      <c r="B102" s="596"/>
      <c r="C102" s="597"/>
      <c r="D102" s="597"/>
      <c r="E102" s="598"/>
      <c r="F102" s="97">
        <v>23</v>
      </c>
      <c r="G102" s="98"/>
      <c r="H102" s="99">
        <v>24</v>
      </c>
      <c r="I102" s="100">
        <f aca="true" t="shared" si="12" ref="I102:I112">SUM(H102)*$F102</f>
        <v>552</v>
      </c>
      <c r="J102" s="101">
        <v>25</v>
      </c>
      <c r="K102" s="100">
        <f aca="true" t="shared" si="13" ref="K102:K109">SUM(J102)*$F102</f>
        <v>575</v>
      </c>
      <c r="L102" s="102">
        <f aca="true" t="shared" si="14" ref="L102:L112">SUM(,I102,K102)</f>
        <v>1127</v>
      </c>
      <c r="M102" s="98"/>
    </row>
    <row r="103" spans="1:13" ht="18.75">
      <c r="A103" s="132"/>
      <c r="B103" s="458"/>
      <c r="C103" s="459"/>
      <c r="D103" s="459"/>
      <c r="E103" s="460"/>
      <c r="F103" s="107">
        <v>26</v>
      </c>
      <c r="G103" s="108"/>
      <c r="H103" s="109">
        <v>222</v>
      </c>
      <c r="I103" s="100">
        <f t="shared" si="12"/>
        <v>5772</v>
      </c>
      <c r="J103" s="133">
        <v>27</v>
      </c>
      <c r="K103" s="100">
        <f t="shared" si="13"/>
        <v>702</v>
      </c>
      <c r="L103" s="102">
        <f t="shared" si="14"/>
        <v>6474</v>
      </c>
      <c r="M103" s="108"/>
    </row>
    <row r="104" spans="1:13" ht="18.75">
      <c r="A104" s="134"/>
      <c r="B104" s="458"/>
      <c r="C104" s="459"/>
      <c r="D104" s="459"/>
      <c r="E104" s="460"/>
      <c r="F104" s="135"/>
      <c r="G104" s="136"/>
      <c r="H104" s="102"/>
      <c r="I104" s="100">
        <f t="shared" si="12"/>
        <v>0</v>
      </c>
      <c r="J104" s="137"/>
      <c r="K104" s="100">
        <f t="shared" si="13"/>
        <v>0</v>
      </c>
      <c r="L104" s="102">
        <f t="shared" si="14"/>
        <v>0</v>
      </c>
      <c r="M104" s="138"/>
    </row>
    <row r="105" spans="1:13" ht="18.75">
      <c r="A105" s="132"/>
      <c r="B105" s="599"/>
      <c r="C105" s="600"/>
      <c r="D105" s="600"/>
      <c r="E105" s="601"/>
      <c r="F105" s="135"/>
      <c r="G105" s="136"/>
      <c r="H105" s="102"/>
      <c r="I105" s="139">
        <f t="shared" si="12"/>
        <v>0</v>
      </c>
      <c r="J105" s="137"/>
      <c r="K105" s="139">
        <f t="shared" si="13"/>
        <v>0</v>
      </c>
      <c r="L105" s="140">
        <f t="shared" si="14"/>
        <v>0</v>
      </c>
      <c r="M105" s="138"/>
    </row>
    <row r="106" spans="1:13" ht="18.75">
      <c r="A106" s="141"/>
      <c r="B106" s="142"/>
      <c r="C106" s="143"/>
      <c r="D106" s="462"/>
      <c r="E106" s="463"/>
      <c r="F106" s="135"/>
      <c r="G106" s="136"/>
      <c r="H106" s="102"/>
      <c r="I106" s="100">
        <f t="shared" si="12"/>
        <v>0</v>
      </c>
      <c r="J106" s="146"/>
      <c r="K106" s="100">
        <f t="shared" si="13"/>
        <v>0</v>
      </c>
      <c r="L106" s="102">
        <f t="shared" si="14"/>
        <v>0</v>
      </c>
      <c r="M106" s="147"/>
    </row>
    <row r="107" spans="1:13" ht="18.75">
      <c r="A107" s="141"/>
      <c r="B107" s="142"/>
      <c r="C107" s="143"/>
      <c r="D107" s="462"/>
      <c r="E107" s="463"/>
      <c r="F107" s="148"/>
      <c r="G107" s="136"/>
      <c r="H107" s="102"/>
      <c r="I107" s="139">
        <f t="shared" si="12"/>
        <v>0</v>
      </c>
      <c r="J107" s="146"/>
      <c r="K107" s="100">
        <f t="shared" si="13"/>
        <v>0</v>
      </c>
      <c r="L107" s="140">
        <f t="shared" si="14"/>
        <v>0</v>
      </c>
      <c r="M107" s="147"/>
    </row>
    <row r="108" spans="1:13" ht="18.75">
      <c r="A108" s="141"/>
      <c r="B108" s="142"/>
      <c r="C108" s="143"/>
      <c r="D108" s="462"/>
      <c r="E108" s="463"/>
      <c r="F108" s="148"/>
      <c r="G108" s="136"/>
      <c r="H108" s="102"/>
      <c r="I108" s="100">
        <f t="shared" si="12"/>
        <v>0</v>
      </c>
      <c r="J108" s="146"/>
      <c r="K108" s="100">
        <f t="shared" si="13"/>
        <v>0</v>
      </c>
      <c r="L108" s="102">
        <f t="shared" si="14"/>
        <v>0</v>
      </c>
      <c r="M108" s="147"/>
    </row>
    <row r="109" spans="1:13" ht="18.75">
      <c r="A109" s="141"/>
      <c r="B109" s="142"/>
      <c r="C109" s="143"/>
      <c r="D109" s="462"/>
      <c r="E109" s="463"/>
      <c r="F109" s="135"/>
      <c r="G109" s="136"/>
      <c r="H109" s="102"/>
      <c r="I109" s="139">
        <f t="shared" si="12"/>
        <v>0</v>
      </c>
      <c r="J109" s="146"/>
      <c r="K109" s="139">
        <f t="shared" si="13"/>
        <v>0</v>
      </c>
      <c r="L109" s="140">
        <f t="shared" si="14"/>
        <v>0</v>
      </c>
      <c r="M109" s="147"/>
    </row>
    <row r="110" spans="1:13" ht="18.75">
      <c r="A110" s="132"/>
      <c r="B110" s="458"/>
      <c r="C110" s="459"/>
      <c r="D110" s="459"/>
      <c r="E110" s="460"/>
      <c r="F110" s="149"/>
      <c r="G110" s="150"/>
      <c r="H110" s="151"/>
      <c r="I110" s="100">
        <f t="shared" si="12"/>
        <v>0</v>
      </c>
      <c r="J110" s="152"/>
      <c r="K110" s="153">
        <f>SUM(K106:K109)</f>
        <v>0</v>
      </c>
      <c r="L110" s="102">
        <f t="shared" si="14"/>
        <v>0</v>
      </c>
      <c r="M110" s="147"/>
    </row>
    <row r="111" spans="1:13" ht="18.75">
      <c r="A111" s="141"/>
      <c r="B111" s="458"/>
      <c r="C111" s="459"/>
      <c r="D111" s="459"/>
      <c r="E111" s="460"/>
      <c r="F111" s="135"/>
      <c r="G111" s="136"/>
      <c r="H111" s="102"/>
      <c r="I111" s="139">
        <f t="shared" si="12"/>
        <v>0</v>
      </c>
      <c r="J111" s="137"/>
      <c r="K111" s="100">
        <f>SUM(J111)*$F111</f>
        <v>0</v>
      </c>
      <c r="L111" s="140">
        <f t="shared" si="14"/>
        <v>0</v>
      </c>
      <c r="M111" s="138"/>
    </row>
    <row r="112" spans="1:13" ht="19.5" thickBot="1">
      <c r="A112" s="141"/>
      <c r="B112" s="142"/>
      <c r="C112" s="143"/>
      <c r="D112" s="602"/>
      <c r="E112" s="603"/>
      <c r="F112" s="135"/>
      <c r="G112" s="136"/>
      <c r="H112" s="102"/>
      <c r="I112" s="100">
        <f t="shared" si="12"/>
        <v>0</v>
      </c>
      <c r="J112" s="146"/>
      <c r="K112" s="100">
        <f>SUM(J112)*$F112</f>
        <v>0</v>
      </c>
      <c r="L112" s="102">
        <f t="shared" si="14"/>
        <v>0</v>
      </c>
      <c r="M112" s="147"/>
    </row>
    <row r="113" spans="1:13" ht="18.75">
      <c r="A113" s="163"/>
      <c r="B113" s="164"/>
      <c r="C113" s="165"/>
      <c r="D113" s="166"/>
      <c r="E113" s="166" t="s">
        <v>108</v>
      </c>
      <c r="F113" s="224"/>
      <c r="G113" s="166"/>
      <c r="H113" s="225"/>
      <c r="I113" s="171">
        <f>SUM(I102:I112)</f>
        <v>6324</v>
      </c>
      <c r="J113" s="172"/>
      <c r="K113" s="173">
        <f>SUM(K102:K112)</f>
        <v>1277</v>
      </c>
      <c r="L113" s="173">
        <f>SUM(L102:L112)</f>
        <v>7601</v>
      </c>
      <c r="M113" s="174"/>
    </row>
    <row r="114" spans="1:13" ht="19.5" thickBot="1">
      <c r="A114" s="175"/>
      <c r="B114" s="164"/>
      <c r="C114" s="165"/>
      <c r="D114" s="166"/>
      <c r="E114" s="166" t="s">
        <v>109</v>
      </c>
      <c r="F114" s="224"/>
      <c r="G114" s="166"/>
      <c r="H114" s="225"/>
      <c r="I114" s="177">
        <f>SUM(I90+I113)</f>
        <v>24060</v>
      </c>
      <c r="J114" s="178"/>
      <c r="K114" s="177">
        <f>SUM(K90+K113)</f>
        <v>8941</v>
      </c>
      <c r="L114" s="177">
        <f>SUM(L90+L113)</f>
        <v>33001</v>
      </c>
      <c r="M114" s="179"/>
    </row>
    <row r="115" spans="1:13" ht="21">
      <c r="A115" s="127"/>
      <c r="B115" s="127"/>
      <c r="C115" s="127"/>
      <c r="D115" s="94"/>
      <c r="E115" s="127"/>
      <c r="F115" s="356"/>
      <c r="G115" s="356"/>
      <c r="H115" s="356"/>
      <c r="I115" s="357"/>
      <c r="J115" s="357"/>
      <c r="K115" s="357"/>
      <c r="L115" s="357"/>
      <c r="M115" s="356"/>
    </row>
    <row r="116" spans="1:13" ht="21">
      <c r="A116" s="127"/>
      <c r="B116" s="127"/>
      <c r="C116" s="127"/>
      <c r="D116" s="94"/>
      <c r="E116" s="565" t="s">
        <v>110</v>
      </c>
      <c r="F116" s="624"/>
      <c r="G116" s="624"/>
      <c r="H116" s="624"/>
      <c r="I116" s="565" t="s">
        <v>98</v>
      </c>
      <c r="J116" s="565"/>
      <c r="K116" s="565"/>
      <c r="L116" s="565"/>
      <c r="M116" s="356"/>
    </row>
    <row r="117" spans="1:13" ht="21">
      <c r="A117" s="127"/>
      <c r="B117" s="127"/>
      <c r="C117" s="127"/>
      <c r="D117" s="94"/>
      <c r="E117" s="624" t="s">
        <v>99</v>
      </c>
      <c r="F117" s="624"/>
      <c r="G117" s="624"/>
      <c r="H117" s="624"/>
      <c r="I117" s="624" t="s">
        <v>99</v>
      </c>
      <c r="J117" s="624"/>
      <c r="K117" s="624"/>
      <c r="L117" s="624"/>
      <c r="M117" s="356"/>
    </row>
    <row r="118" spans="1:13" ht="21">
      <c r="A118" s="127"/>
      <c r="B118" s="127"/>
      <c r="C118" s="127"/>
      <c r="D118" s="94"/>
      <c r="E118" s="121"/>
      <c r="F118" s="121"/>
      <c r="G118" s="121"/>
      <c r="H118" s="121"/>
      <c r="I118" s="624" t="s">
        <v>100</v>
      </c>
      <c r="J118" s="624"/>
      <c r="K118" s="624"/>
      <c r="L118" s="624"/>
      <c r="M118" s="356"/>
    </row>
    <row r="119" spans="1:13" ht="21">
      <c r="A119" s="127"/>
      <c r="B119" s="127"/>
      <c r="C119" s="127"/>
      <c r="D119" s="94"/>
      <c r="E119" s="121"/>
      <c r="F119" s="121"/>
      <c r="G119" s="121"/>
      <c r="H119" s="121"/>
      <c r="I119" s="121"/>
      <c r="J119" s="121"/>
      <c r="K119" s="121"/>
      <c r="L119" s="121"/>
      <c r="M119" s="356"/>
    </row>
    <row r="120" spans="1:13" ht="21">
      <c r="A120" s="127"/>
      <c r="B120" s="127"/>
      <c r="C120" s="127"/>
      <c r="D120" s="94"/>
      <c r="E120" s="121"/>
      <c r="F120" s="121"/>
      <c r="G120" s="121"/>
      <c r="H120" s="121"/>
      <c r="I120" s="121"/>
      <c r="J120" s="121"/>
      <c r="K120" s="121"/>
      <c r="L120" s="121"/>
      <c r="M120" s="356"/>
    </row>
    <row r="121" spans="1:13" ht="21">
      <c r="A121" s="566" t="s">
        <v>26</v>
      </c>
      <c r="B121" s="566"/>
      <c r="C121" s="566"/>
      <c r="D121" s="566"/>
      <c r="E121" s="566"/>
      <c r="F121" s="566"/>
      <c r="G121" s="566"/>
      <c r="H121" s="566"/>
      <c r="I121" s="566"/>
      <c r="J121" s="566"/>
      <c r="K121" s="566"/>
      <c r="L121" s="352" t="s">
        <v>95</v>
      </c>
      <c r="M121" s="352"/>
    </row>
    <row r="122" spans="1:13" ht="21">
      <c r="A122" s="131" t="s">
        <v>80</v>
      </c>
      <c r="B122" s="131"/>
      <c r="C122" s="126"/>
      <c r="D122" s="126"/>
      <c r="E122" s="126" t="str">
        <f>+E2</f>
        <v>อาคาร ป.1ฉ./อาคาร สปช.105229</v>
      </c>
      <c r="F122" s="122"/>
      <c r="G122" s="123"/>
      <c r="H122" s="124"/>
      <c r="I122" s="127"/>
      <c r="J122" s="126"/>
      <c r="K122" s="126"/>
      <c r="L122" s="126"/>
      <c r="M122" s="126"/>
    </row>
    <row r="123" spans="1:13" ht="19.5" thickBot="1">
      <c r="A123" s="569" t="s">
        <v>0</v>
      </c>
      <c r="B123" s="569"/>
      <c r="C123" s="569"/>
      <c r="D123" s="126" t="str">
        <f>+D99</f>
        <v>โรงเรียน กกกกกกกกก</v>
      </c>
      <c r="E123" s="126"/>
      <c r="F123" s="126"/>
      <c r="G123" s="126"/>
      <c r="H123" s="126"/>
      <c r="I123" s="128" t="s">
        <v>96</v>
      </c>
      <c r="J123" s="129" t="str">
        <f>+J3</f>
        <v>สพป.ขอนแก่น เขต 1</v>
      </c>
      <c r="K123" s="129"/>
      <c r="L123" s="129"/>
      <c r="M123" s="129"/>
    </row>
    <row r="124" spans="1:13" ht="19.5" thickTop="1">
      <c r="A124" s="580" t="s">
        <v>3</v>
      </c>
      <c r="B124" s="572" t="s">
        <v>4</v>
      </c>
      <c r="C124" s="573"/>
      <c r="D124" s="573"/>
      <c r="E124" s="573"/>
      <c r="F124" s="576" t="s">
        <v>11</v>
      </c>
      <c r="G124" s="578" t="s">
        <v>13</v>
      </c>
      <c r="H124" s="567" t="s">
        <v>19</v>
      </c>
      <c r="I124" s="568"/>
      <c r="J124" s="567" t="s">
        <v>15</v>
      </c>
      <c r="K124" s="568"/>
      <c r="L124" s="570" t="s">
        <v>17</v>
      </c>
      <c r="M124" s="580" t="s">
        <v>5</v>
      </c>
    </row>
    <row r="125" spans="1:13" ht="19.5" thickBot="1">
      <c r="A125" s="581"/>
      <c r="B125" s="574"/>
      <c r="C125" s="575"/>
      <c r="D125" s="575"/>
      <c r="E125" s="575"/>
      <c r="F125" s="577"/>
      <c r="G125" s="579"/>
      <c r="H125" s="95" t="s">
        <v>27</v>
      </c>
      <c r="I125" s="95" t="s">
        <v>16</v>
      </c>
      <c r="J125" s="95" t="s">
        <v>27</v>
      </c>
      <c r="K125" s="95" t="s">
        <v>16</v>
      </c>
      <c r="L125" s="571"/>
      <c r="M125" s="581"/>
    </row>
    <row r="126" spans="1:13" ht="19.5" thickTop="1">
      <c r="A126" s="96"/>
      <c r="B126" s="596"/>
      <c r="C126" s="597"/>
      <c r="D126" s="597"/>
      <c r="E126" s="598"/>
      <c r="F126" s="97">
        <v>23</v>
      </c>
      <c r="G126" s="98"/>
      <c r="H126" s="99">
        <v>24</v>
      </c>
      <c r="I126" s="100">
        <f aca="true" t="shared" si="15" ref="I126:I136">SUM(H126)*$F126</f>
        <v>552</v>
      </c>
      <c r="J126" s="101">
        <v>25</v>
      </c>
      <c r="K126" s="100">
        <f aca="true" t="shared" si="16" ref="K126:K133">SUM(J126)*$F126</f>
        <v>575</v>
      </c>
      <c r="L126" s="102">
        <f aca="true" t="shared" si="17" ref="L126:L136">SUM(,I126,K126)</f>
        <v>1127</v>
      </c>
      <c r="M126" s="98"/>
    </row>
    <row r="127" spans="1:13" ht="18.75">
      <c r="A127" s="132"/>
      <c r="B127" s="458"/>
      <c r="C127" s="459"/>
      <c r="D127" s="459"/>
      <c r="E127" s="460"/>
      <c r="F127" s="107">
        <v>26</v>
      </c>
      <c r="G127" s="108"/>
      <c r="H127" s="109">
        <v>222</v>
      </c>
      <c r="I127" s="100">
        <f t="shared" si="15"/>
        <v>5772</v>
      </c>
      <c r="J127" s="133">
        <v>27</v>
      </c>
      <c r="K127" s="100">
        <f t="shared" si="16"/>
        <v>702</v>
      </c>
      <c r="L127" s="102">
        <f t="shared" si="17"/>
        <v>6474</v>
      </c>
      <c r="M127" s="108"/>
    </row>
    <row r="128" spans="1:13" ht="18.75">
      <c r="A128" s="134"/>
      <c r="B128" s="458"/>
      <c r="C128" s="459"/>
      <c r="D128" s="459"/>
      <c r="E128" s="460"/>
      <c r="F128" s="135"/>
      <c r="G128" s="136"/>
      <c r="H128" s="102"/>
      <c r="I128" s="100">
        <f t="shared" si="15"/>
        <v>0</v>
      </c>
      <c r="J128" s="137"/>
      <c r="K128" s="100">
        <f t="shared" si="16"/>
        <v>0</v>
      </c>
      <c r="L128" s="102">
        <f t="shared" si="17"/>
        <v>0</v>
      </c>
      <c r="M128" s="138"/>
    </row>
    <row r="129" spans="1:13" ht="18.75">
      <c r="A129" s="132"/>
      <c r="B129" s="599"/>
      <c r="C129" s="600"/>
      <c r="D129" s="600"/>
      <c r="E129" s="601"/>
      <c r="F129" s="135"/>
      <c r="G129" s="136"/>
      <c r="H129" s="102"/>
      <c r="I129" s="139">
        <f t="shared" si="15"/>
        <v>0</v>
      </c>
      <c r="J129" s="137"/>
      <c r="K129" s="139">
        <f t="shared" si="16"/>
        <v>0</v>
      </c>
      <c r="L129" s="140">
        <f t="shared" si="17"/>
        <v>0</v>
      </c>
      <c r="M129" s="138"/>
    </row>
    <row r="130" spans="1:13" ht="18.75">
      <c r="A130" s="141"/>
      <c r="B130" s="142"/>
      <c r="C130" s="143"/>
      <c r="D130" s="462"/>
      <c r="E130" s="463"/>
      <c r="F130" s="135"/>
      <c r="G130" s="136"/>
      <c r="H130" s="102"/>
      <c r="I130" s="100">
        <f t="shared" si="15"/>
        <v>0</v>
      </c>
      <c r="J130" s="146"/>
      <c r="K130" s="100">
        <f t="shared" si="16"/>
        <v>0</v>
      </c>
      <c r="L130" s="102">
        <f t="shared" si="17"/>
        <v>0</v>
      </c>
      <c r="M130" s="147"/>
    </row>
    <row r="131" spans="1:13" ht="18.75">
      <c r="A131" s="141"/>
      <c r="B131" s="142"/>
      <c r="C131" s="143"/>
      <c r="D131" s="462"/>
      <c r="E131" s="463"/>
      <c r="F131" s="148"/>
      <c r="G131" s="136"/>
      <c r="H131" s="102"/>
      <c r="I131" s="139">
        <f t="shared" si="15"/>
        <v>0</v>
      </c>
      <c r="J131" s="146"/>
      <c r="K131" s="100">
        <f t="shared" si="16"/>
        <v>0</v>
      </c>
      <c r="L131" s="140">
        <f t="shared" si="17"/>
        <v>0</v>
      </c>
      <c r="M131" s="147"/>
    </row>
    <row r="132" spans="1:13" ht="18.75">
      <c r="A132" s="141"/>
      <c r="B132" s="142"/>
      <c r="C132" s="143"/>
      <c r="D132" s="462"/>
      <c r="E132" s="463"/>
      <c r="F132" s="148"/>
      <c r="G132" s="136"/>
      <c r="H132" s="102"/>
      <c r="I132" s="100">
        <f t="shared" si="15"/>
        <v>0</v>
      </c>
      <c r="J132" s="146"/>
      <c r="K132" s="100">
        <f t="shared" si="16"/>
        <v>0</v>
      </c>
      <c r="L132" s="102">
        <f t="shared" si="17"/>
        <v>0</v>
      </c>
      <c r="M132" s="147"/>
    </row>
    <row r="133" spans="1:13" ht="18.75">
      <c r="A133" s="141"/>
      <c r="B133" s="142"/>
      <c r="C133" s="143"/>
      <c r="D133" s="462"/>
      <c r="E133" s="463"/>
      <c r="F133" s="135"/>
      <c r="G133" s="136"/>
      <c r="H133" s="102"/>
      <c r="I133" s="139">
        <f t="shared" si="15"/>
        <v>0</v>
      </c>
      <c r="J133" s="146"/>
      <c r="K133" s="139">
        <f t="shared" si="16"/>
        <v>0</v>
      </c>
      <c r="L133" s="140">
        <f t="shared" si="17"/>
        <v>0</v>
      </c>
      <c r="M133" s="147"/>
    </row>
    <row r="134" spans="1:13" ht="18.75">
      <c r="A134" s="132"/>
      <c r="B134" s="458"/>
      <c r="C134" s="459"/>
      <c r="D134" s="459"/>
      <c r="E134" s="460"/>
      <c r="F134" s="149"/>
      <c r="G134" s="150"/>
      <c r="H134" s="151"/>
      <c r="I134" s="100">
        <f t="shared" si="15"/>
        <v>0</v>
      </c>
      <c r="J134" s="152"/>
      <c r="K134" s="153">
        <f>SUM(K130:K133)</f>
        <v>0</v>
      </c>
      <c r="L134" s="102">
        <f t="shared" si="17"/>
        <v>0</v>
      </c>
      <c r="M134" s="147"/>
    </row>
    <row r="135" spans="1:13" ht="18.75">
      <c r="A135" s="141"/>
      <c r="B135" s="458"/>
      <c r="C135" s="459"/>
      <c r="D135" s="459"/>
      <c r="E135" s="460"/>
      <c r="F135" s="135"/>
      <c r="G135" s="136"/>
      <c r="H135" s="102"/>
      <c r="I135" s="139">
        <f t="shared" si="15"/>
        <v>0</v>
      </c>
      <c r="J135" s="137"/>
      <c r="K135" s="100">
        <f>SUM(J135)*$F135</f>
        <v>0</v>
      </c>
      <c r="L135" s="140">
        <f t="shared" si="17"/>
        <v>0</v>
      </c>
      <c r="M135" s="138"/>
    </row>
    <row r="136" spans="1:13" ht="19.5" thickBot="1">
      <c r="A136" s="141"/>
      <c r="B136" s="142"/>
      <c r="C136" s="143"/>
      <c r="D136" s="602"/>
      <c r="E136" s="603"/>
      <c r="F136" s="135"/>
      <c r="G136" s="136"/>
      <c r="H136" s="102"/>
      <c r="I136" s="100">
        <f t="shared" si="15"/>
        <v>0</v>
      </c>
      <c r="J136" s="146"/>
      <c r="K136" s="100">
        <f>SUM(J136)*$F136</f>
        <v>0</v>
      </c>
      <c r="L136" s="102">
        <f t="shared" si="17"/>
        <v>0</v>
      </c>
      <c r="M136" s="147"/>
    </row>
    <row r="137" spans="1:13" ht="18.75">
      <c r="A137" s="163"/>
      <c r="B137" s="164"/>
      <c r="C137" s="165"/>
      <c r="D137" s="166"/>
      <c r="E137" s="166" t="s">
        <v>111</v>
      </c>
      <c r="F137" s="224"/>
      <c r="G137" s="166"/>
      <c r="H137" s="225"/>
      <c r="I137" s="171">
        <f>SUM(I126:I136)</f>
        <v>6324</v>
      </c>
      <c r="J137" s="172"/>
      <c r="K137" s="173">
        <f>SUM(K126:K136)</f>
        <v>1277</v>
      </c>
      <c r="L137" s="173">
        <f>SUM(L126:L136)</f>
        <v>7601</v>
      </c>
      <c r="M137" s="174"/>
    </row>
    <row r="138" spans="1:13" ht="19.5" thickBot="1">
      <c r="A138" s="175"/>
      <c r="B138" s="164"/>
      <c r="C138" s="165"/>
      <c r="D138" s="166"/>
      <c r="E138" s="166" t="s">
        <v>112</v>
      </c>
      <c r="F138" s="224"/>
      <c r="G138" s="166"/>
      <c r="H138" s="225"/>
      <c r="I138" s="177">
        <f>SUM(I114+I137)</f>
        <v>30384</v>
      </c>
      <c r="J138" s="178"/>
      <c r="K138" s="177">
        <f>SUM(K114+K137)</f>
        <v>10218</v>
      </c>
      <c r="L138" s="177">
        <f>SUM(L114+L137)</f>
        <v>40602</v>
      </c>
      <c r="M138" s="179"/>
    </row>
    <row r="139" spans="1:13" ht="21">
      <c r="A139" s="127"/>
      <c r="B139" s="127"/>
      <c r="C139" s="127"/>
      <c r="D139" s="94"/>
      <c r="E139" s="127"/>
      <c r="F139" s="356"/>
      <c r="G139" s="356"/>
      <c r="H139" s="356"/>
      <c r="I139" s="357"/>
      <c r="J139" s="357"/>
      <c r="K139" s="357"/>
      <c r="L139" s="357"/>
      <c r="M139" s="356"/>
    </row>
    <row r="140" spans="1:13" ht="21">
      <c r="A140" s="127"/>
      <c r="B140" s="127"/>
      <c r="C140" s="127"/>
      <c r="D140" s="94"/>
      <c r="E140" s="565" t="s">
        <v>110</v>
      </c>
      <c r="F140" s="624"/>
      <c r="G140" s="624"/>
      <c r="H140" s="624"/>
      <c r="I140" s="565" t="s">
        <v>98</v>
      </c>
      <c r="J140" s="565"/>
      <c r="K140" s="565"/>
      <c r="L140" s="565"/>
      <c r="M140" s="356"/>
    </row>
    <row r="141" spans="1:13" ht="21">
      <c r="A141" s="127"/>
      <c r="B141" s="127"/>
      <c r="C141" s="127"/>
      <c r="D141" s="94"/>
      <c r="E141" s="624" t="s">
        <v>99</v>
      </c>
      <c r="F141" s="624"/>
      <c r="G141" s="624"/>
      <c r="H141" s="624"/>
      <c r="I141" s="624" t="s">
        <v>99</v>
      </c>
      <c r="J141" s="624"/>
      <c r="K141" s="624"/>
      <c r="L141" s="624"/>
      <c r="M141" s="356"/>
    </row>
    <row r="142" spans="1:13" ht="21">
      <c r="A142" s="127"/>
      <c r="B142" s="127"/>
      <c r="C142" s="127"/>
      <c r="D142" s="94"/>
      <c r="E142" s="121"/>
      <c r="F142" s="121"/>
      <c r="G142" s="121"/>
      <c r="H142" s="121"/>
      <c r="I142" s="624" t="s">
        <v>100</v>
      </c>
      <c r="J142" s="624"/>
      <c r="K142" s="624"/>
      <c r="L142" s="624"/>
      <c r="M142" s="356"/>
    </row>
    <row r="143" spans="1:13" ht="21">
      <c r="A143" s="127"/>
      <c r="B143" s="127"/>
      <c r="C143" s="127"/>
      <c r="D143" s="94"/>
      <c r="E143" s="121"/>
      <c r="F143" s="121"/>
      <c r="G143" s="121"/>
      <c r="H143" s="121"/>
      <c r="I143" s="121"/>
      <c r="J143" s="121"/>
      <c r="K143" s="121"/>
      <c r="L143" s="121"/>
      <c r="M143" s="356"/>
    </row>
    <row r="144" spans="1:13" ht="21">
      <c r="A144" s="127"/>
      <c r="B144" s="127"/>
      <c r="C144" s="127"/>
      <c r="D144" s="94"/>
      <c r="E144" s="121"/>
      <c r="F144" s="121"/>
      <c r="G144" s="121"/>
      <c r="H144" s="121"/>
      <c r="I144" s="121"/>
      <c r="J144" s="121"/>
      <c r="K144" s="121"/>
      <c r="L144" s="121"/>
      <c r="M144" s="356"/>
    </row>
    <row r="145" spans="1:13" ht="21">
      <c r="A145" s="566" t="s">
        <v>26</v>
      </c>
      <c r="B145" s="566"/>
      <c r="C145" s="566"/>
      <c r="D145" s="566"/>
      <c r="E145" s="566"/>
      <c r="F145" s="566"/>
      <c r="G145" s="566"/>
      <c r="H145" s="566"/>
      <c r="I145" s="566"/>
      <c r="J145" s="566"/>
      <c r="K145" s="566"/>
      <c r="L145" s="352" t="s">
        <v>95</v>
      </c>
      <c r="M145" s="352"/>
    </row>
    <row r="146" spans="1:13" ht="21">
      <c r="A146" s="131" t="s">
        <v>80</v>
      </c>
      <c r="B146" s="131"/>
      <c r="C146" s="126"/>
      <c r="D146" s="126"/>
      <c r="E146" s="126" t="str">
        <f>+E26</f>
        <v>อาคาร ป.1ฉ./อาคาร สปช.105229</v>
      </c>
      <c r="F146" s="122"/>
      <c r="G146" s="123"/>
      <c r="H146" s="124"/>
      <c r="I146" s="127"/>
      <c r="J146" s="126"/>
      <c r="K146" s="126"/>
      <c r="L146" s="126"/>
      <c r="M146" s="126"/>
    </row>
    <row r="147" spans="1:13" ht="19.5" thickBot="1">
      <c r="A147" s="569" t="s">
        <v>0</v>
      </c>
      <c r="B147" s="569"/>
      <c r="C147" s="569"/>
      <c r="D147" s="126" t="str">
        <f>+D123</f>
        <v>โรงเรียน กกกกกกกกก</v>
      </c>
      <c r="E147" s="126"/>
      <c r="F147" s="126"/>
      <c r="G147" s="126"/>
      <c r="H147" s="126"/>
      <c r="I147" s="128" t="s">
        <v>96</v>
      </c>
      <c r="J147" s="129" t="str">
        <f>+J27</f>
        <v>สพป.ขอนแก่น เขต 1</v>
      </c>
      <c r="K147" s="129"/>
      <c r="L147" s="129"/>
      <c r="M147" s="129"/>
    </row>
    <row r="148" spans="1:13" ht="19.5" thickTop="1">
      <c r="A148" s="580" t="s">
        <v>3</v>
      </c>
      <c r="B148" s="572" t="s">
        <v>4</v>
      </c>
      <c r="C148" s="573"/>
      <c r="D148" s="573"/>
      <c r="E148" s="573"/>
      <c r="F148" s="576" t="s">
        <v>11</v>
      </c>
      <c r="G148" s="578" t="s">
        <v>13</v>
      </c>
      <c r="H148" s="567" t="s">
        <v>19</v>
      </c>
      <c r="I148" s="568"/>
      <c r="J148" s="567" t="s">
        <v>15</v>
      </c>
      <c r="K148" s="568"/>
      <c r="L148" s="570" t="s">
        <v>17</v>
      </c>
      <c r="M148" s="580" t="s">
        <v>5</v>
      </c>
    </row>
    <row r="149" spans="1:13" ht="19.5" thickBot="1">
      <c r="A149" s="581"/>
      <c r="B149" s="574"/>
      <c r="C149" s="575"/>
      <c r="D149" s="575"/>
      <c r="E149" s="575"/>
      <c r="F149" s="577"/>
      <c r="G149" s="579"/>
      <c r="H149" s="95" t="s">
        <v>27</v>
      </c>
      <c r="I149" s="95" t="s">
        <v>16</v>
      </c>
      <c r="J149" s="95" t="s">
        <v>27</v>
      </c>
      <c r="K149" s="95" t="s">
        <v>16</v>
      </c>
      <c r="L149" s="571"/>
      <c r="M149" s="581"/>
    </row>
    <row r="150" spans="1:13" ht="19.5" thickTop="1">
      <c r="A150" s="96"/>
      <c r="B150" s="596"/>
      <c r="C150" s="597"/>
      <c r="D150" s="597"/>
      <c r="E150" s="598"/>
      <c r="F150" s="97">
        <v>23</v>
      </c>
      <c r="G150" s="98"/>
      <c r="H150" s="99">
        <v>24</v>
      </c>
      <c r="I150" s="100">
        <f aca="true" t="shared" si="18" ref="I150:I160">SUM(H150)*$F150</f>
        <v>552</v>
      </c>
      <c r="J150" s="101">
        <v>25</v>
      </c>
      <c r="K150" s="100">
        <f aca="true" t="shared" si="19" ref="K150:K157">SUM(J150)*$F150</f>
        <v>575</v>
      </c>
      <c r="L150" s="102">
        <f aca="true" t="shared" si="20" ref="L150:L160">SUM(,I150,K150)</f>
        <v>1127</v>
      </c>
      <c r="M150" s="98"/>
    </row>
    <row r="151" spans="1:13" ht="18.75">
      <c r="A151" s="132"/>
      <c r="B151" s="458"/>
      <c r="C151" s="459"/>
      <c r="D151" s="459"/>
      <c r="E151" s="460"/>
      <c r="F151" s="107">
        <v>26</v>
      </c>
      <c r="G151" s="108"/>
      <c r="H151" s="109">
        <v>222</v>
      </c>
      <c r="I151" s="100">
        <f t="shared" si="18"/>
        <v>5772</v>
      </c>
      <c r="J151" s="133">
        <v>27</v>
      </c>
      <c r="K151" s="100">
        <f t="shared" si="19"/>
        <v>702</v>
      </c>
      <c r="L151" s="102">
        <f t="shared" si="20"/>
        <v>6474</v>
      </c>
      <c r="M151" s="108"/>
    </row>
    <row r="152" spans="1:13" ht="18.75">
      <c r="A152" s="134"/>
      <c r="B152" s="458"/>
      <c r="C152" s="459"/>
      <c r="D152" s="459"/>
      <c r="E152" s="460"/>
      <c r="F152" s="135"/>
      <c r="G152" s="136"/>
      <c r="H152" s="102"/>
      <c r="I152" s="100">
        <f t="shared" si="18"/>
        <v>0</v>
      </c>
      <c r="J152" s="137"/>
      <c r="K152" s="100">
        <f t="shared" si="19"/>
        <v>0</v>
      </c>
      <c r="L152" s="102">
        <f t="shared" si="20"/>
        <v>0</v>
      </c>
      <c r="M152" s="138"/>
    </row>
    <row r="153" spans="1:13" ht="18.75">
      <c r="A153" s="132"/>
      <c r="B153" s="599"/>
      <c r="C153" s="600"/>
      <c r="D153" s="600"/>
      <c r="E153" s="601"/>
      <c r="F153" s="135"/>
      <c r="G153" s="136"/>
      <c r="H153" s="102"/>
      <c r="I153" s="139">
        <f t="shared" si="18"/>
        <v>0</v>
      </c>
      <c r="J153" s="137"/>
      <c r="K153" s="139">
        <f t="shared" si="19"/>
        <v>0</v>
      </c>
      <c r="L153" s="140">
        <f t="shared" si="20"/>
        <v>0</v>
      </c>
      <c r="M153" s="138"/>
    </row>
    <row r="154" spans="1:13" ht="18.75">
      <c r="A154" s="141"/>
      <c r="B154" s="142"/>
      <c r="C154" s="143"/>
      <c r="D154" s="462"/>
      <c r="E154" s="463"/>
      <c r="F154" s="135"/>
      <c r="G154" s="136"/>
      <c r="H154" s="102"/>
      <c r="I154" s="100">
        <f t="shared" si="18"/>
        <v>0</v>
      </c>
      <c r="J154" s="146"/>
      <c r="K154" s="100">
        <f t="shared" si="19"/>
        <v>0</v>
      </c>
      <c r="L154" s="102">
        <f t="shared" si="20"/>
        <v>0</v>
      </c>
      <c r="M154" s="147"/>
    </row>
    <row r="155" spans="1:13" ht="18.75">
      <c r="A155" s="141"/>
      <c r="B155" s="142"/>
      <c r="C155" s="143"/>
      <c r="D155" s="462"/>
      <c r="E155" s="463"/>
      <c r="F155" s="148"/>
      <c r="G155" s="136"/>
      <c r="H155" s="102"/>
      <c r="I155" s="139">
        <f t="shared" si="18"/>
        <v>0</v>
      </c>
      <c r="J155" s="146"/>
      <c r="K155" s="100">
        <f t="shared" si="19"/>
        <v>0</v>
      </c>
      <c r="L155" s="140">
        <f t="shared" si="20"/>
        <v>0</v>
      </c>
      <c r="M155" s="147"/>
    </row>
    <row r="156" spans="1:13" ht="18.75">
      <c r="A156" s="141"/>
      <c r="B156" s="142"/>
      <c r="C156" s="143"/>
      <c r="D156" s="462"/>
      <c r="E156" s="463"/>
      <c r="F156" s="148"/>
      <c r="G156" s="136"/>
      <c r="H156" s="102"/>
      <c r="I156" s="100">
        <f t="shared" si="18"/>
        <v>0</v>
      </c>
      <c r="J156" s="146"/>
      <c r="K156" s="100">
        <f t="shared" si="19"/>
        <v>0</v>
      </c>
      <c r="L156" s="102">
        <f t="shared" si="20"/>
        <v>0</v>
      </c>
      <c r="M156" s="147"/>
    </row>
    <row r="157" spans="1:13" ht="18.75">
      <c r="A157" s="141"/>
      <c r="B157" s="142"/>
      <c r="C157" s="143"/>
      <c r="D157" s="462"/>
      <c r="E157" s="463"/>
      <c r="F157" s="135"/>
      <c r="G157" s="136"/>
      <c r="H157" s="102"/>
      <c r="I157" s="139">
        <f t="shared" si="18"/>
        <v>0</v>
      </c>
      <c r="J157" s="146"/>
      <c r="K157" s="139">
        <f t="shared" si="19"/>
        <v>0</v>
      </c>
      <c r="L157" s="140">
        <f t="shared" si="20"/>
        <v>0</v>
      </c>
      <c r="M157" s="147"/>
    </row>
    <row r="158" spans="1:13" ht="18.75">
      <c r="A158" s="132"/>
      <c r="B158" s="458"/>
      <c r="C158" s="459"/>
      <c r="D158" s="459"/>
      <c r="E158" s="460"/>
      <c r="F158" s="149"/>
      <c r="G158" s="150"/>
      <c r="H158" s="151"/>
      <c r="I158" s="100">
        <f t="shared" si="18"/>
        <v>0</v>
      </c>
      <c r="J158" s="152"/>
      <c r="K158" s="153">
        <f>SUM(K154:K157)</f>
        <v>0</v>
      </c>
      <c r="L158" s="102">
        <f t="shared" si="20"/>
        <v>0</v>
      </c>
      <c r="M158" s="147"/>
    </row>
    <row r="159" spans="1:13" ht="18.75">
      <c r="A159" s="141"/>
      <c r="B159" s="458"/>
      <c r="C159" s="459"/>
      <c r="D159" s="459"/>
      <c r="E159" s="460"/>
      <c r="F159" s="135"/>
      <c r="G159" s="136"/>
      <c r="H159" s="102"/>
      <c r="I159" s="139">
        <f t="shared" si="18"/>
        <v>0</v>
      </c>
      <c r="J159" s="137"/>
      <c r="K159" s="100">
        <f>SUM(J159)*$F159</f>
        <v>0</v>
      </c>
      <c r="L159" s="140">
        <f t="shared" si="20"/>
        <v>0</v>
      </c>
      <c r="M159" s="138"/>
    </row>
    <row r="160" spans="1:13" ht="19.5" thickBot="1">
      <c r="A160" s="141"/>
      <c r="B160" s="142"/>
      <c r="C160" s="143"/>
      <c r="D160" s="602"/>
      <c r="E160" s="603"/>
      <c r="F160" s="135"/>
      <c r="G160" s="136"/>
      <c r="H160" s="102"/>
      <c r="I160" s="100">
        <f t="shared" si="18"/>
        <v>0</v>
      </c>
      <c r="J160" s="146"/>
      <c r="K160" s="100">
        <f>SUM(J160)*$F160</f>
        <v>0</v>
      </c>
      <c r="L160" s="102">
        <f t="shared" si="20"/>
        <v>0</v>
      </c>
      <c r="M160" s="147"/>
    </row>
    <row r="161" spans="1:13" ht="18.75">
      <c r="A161" s="163"/>
      <c r="B161" s="164"/>
      <c r="C161" s="165"/>
      <c r="D161" s="166"/>
      <c r="E161" s="166" t="s">
        <v>120</v>
      </c>
      <c r="F161" s="224"/>
      <c r="G161" s="166"/>
      <c r="H161" s="225"/>
      <c r="I161" s="171">
        <f>SUM(I150:I160)</f>
        <v>6324</v>
      </c>
      <c r="J161" s="172"/>
      <c r="K161" s="173">
        <f>SUM(K150:K160)</f>
        <v>1277</v>
      </c>
      <c r="L161" s="173">
        <f>SUM(L150:L160)</f>
        <v>7601</v>
      </c>
      <c r="M161" s="174"/>
    </row>
    <row r="162" spans="1:13" ht="19.5" thickBot="1">
      <c r="A162" s="175"/>
      <c r="B162" s="164"/>
      <c r="C162" s="165"/>
      <c r="D162" s="166"/>
      <c r="E162" s="166" t="s">
        <v>121</v>
      </c>
      <c r="F162" s="224"/>
      <c r="G162" s="166"/>
      <c r="H162" s="225"/>
      <c r="I162" s="177">
        <f>SUM(I138+I161)</f>
        <v>36708</v>
      </c>
      <c r="J162" s="178"/>
      <c r="K162" s="177">
        <f>SUM(K138+K161)</f>
        <v>11495</v>
      </c>
      <c r="L162" s="177">
        <f>SUM(L138+L161)</f>
        <v>48203</v>
      </c>
      <c r="M162" s="179"/>
    </row>
    <row r="163" spans="1:13" ht="21">
      <c r="A163" s="127"/>
      <c r="B163" s="127"/>
      <c r="C163" s="127"/>
      <c r="D163" s="94"/>
      <c r="E163" s="127"/>
      <c r="F163" s="356"/>
      <c r="G163" s="356"/>
      <c r="H163" s="356"/>
      <c r="I163" s="357"/>
      <c r="J163" s="357"/>
      <c r="K163" s="357"/>
      <c r="L163" s="357"/>
      <c r="M163" s="356"/>
    </row>
    <row r="164" spans="1:13" ht="21">
      <c r="A164" s="127"/>
      <c r="B164" s="127"/>
      <c r="C164" s="127"/>
      <c r="D164" s="94"/>
      <c r="E164" s="565" t="s">
        <v>110</v>
      </c>
      <c r="F164" s="624"/>
      <c r="G164" s="624"/>
      <c r="H164" s="624"/>
      <c r="I164" s="565" t="s">
        <v>98</v>
      </c>
      <c r="J164" s="565"/>
      <c r="K164" s="565"/>
      <c r="L164" s="565"/>
      <c r="M164" s="356"/>
    </row>
    <row r="165" spans="1:13" ht="21">
      <c r="A165" s="127"/>
      <c r="B165" s="127"/>
      <c r="C165" s="127"/>
      <c r="D165" s="94"/>
      <c r="E165" s="624" t="s">
        <v>99</v>
      </c>
      <c r="F165" s="624"/>
      <c r="G165" s="624"/>
      <c r="H165" s="624"/>
      <c r="I165" s="624" t="s">
        <v>99</v>
      </c>
      <c r="J165" s="624"/>
      <c r="K165" s="624"/>
      <c r="L165" s="624"/>
      <c r="M165" s="356"/>
    </row>
    <row r="166" spans="1:13" ht="21">
      <c r="A166" s="127"/>
      <c r="B166" s="127"/>
      <c r="C166" s="127"/>
      <c r="D166" s="94"/>
      <c r="E166" s="121"/>
      <c r="F166" s="121"/>
      <c r="G166" s="121"/>
      <c r="H166" s="121"/>
      <c r="I166" s="624" t="s">
        <v>100</v>
      </c>
      <c r="J166" s="624"/>
      <c r="K166" s="624"/>
      <c r="L166" s="624"/>
      <c r="M166" s="356"/>
    </row>
    <row r="167" spans="1:13" ht="21">
      <c r="A167" s="127"/>
      <c r="B167" s="127"/>
      <c r="C167" s="127"/>
      <c r="D167" s="94"/>
      <c r="E167" s="121"/>
      <c r="F167" s="121"/>
      <c r="G167" s="121"/>
      <c r="H167" s="121"/>
      <c r="I167" s="121"/>
      <c r="J167" s="121"/>
      <c r="K167" s="121"/>
      <c r="L167" s="121"/>
      <c r="M167" s="356"/>
    </row>
    <row r="168" spans="1:13" ht="21">
      <c r="A168" s="127"/>
      <c r="B168" s="127"/>
      <c r="C168" s="127"/>
      <c r="D168" s="94"/>
      <c r="E168" s="121"/>
      <c r="F168" s="121"/>
      <c r="G168" s="121"/>
      <c r="H168" s="121"/>
      <c r="I168" s="121"/>
      <c r="J168" s="121"/>
      <c r="K168" s="121"/>
      <c r="L168" s="121"/>
      <c r="M168" s="356"/>
    </row>
    <row r="169" spans="1:13" ht="21">
      <c r="A169" s="566" t="s">
        <v>26</v>
      </c>
      <c r="B169" s="566"/>
      <c r="C169" s="566"/>
      <c r="D169" s="566"/>
      <c r="E169" s="566"/>
      <c r="F169" s="566"/>
      <c r="G169" s="566"/>
      <c r="H169" s="566"/>
      <c r="I169" s="566"/>
      <c r="J169" s="566"/>
      <c r="K169" s="566"/>
      <c r="L169" s="352" t="s">
        <v>95</v>
      </c>
      <c r="M169" s="352"/>
    </row>
    <row r="170" spans="1:13" ht="21">
      <c r="A170" s="131" t="s">
        <v>80</v>
      </c>
      <c r="B170" s="131"/>
      <c r="C170" s="126"/>
      <c r="D170" s="126"/>
      <c r="E170" s="126" t="str">
        <f>+E50</f>
        <v>อาคาร ป.1ฉ./อาคาร สปช.105229</v>
      </c>
      <c r="F170" s="122"/>
      <c r="G170" s="123"/>
      <c r="H170" s="124"/>
      <c r="I170" s="127"/>
      <c r="J170" s="126"/>
      <c r="K170" s="126"/>
      <c r="L170" s="126"/>
      <c r="M170" s="126"/>
    </row>
    <row r="171" spans="1:13" ht="19.5" thickBot="1">
      <c r="A171" s="569" t="s">
        <v>0</v>
      </c>
      <c r="B171" s="569"/>
      <c r="C171" s="569"/>
      <c r="D171" s="126" t="str">
        <f>+D147</f>
        <v>โรงเรียน กกกกกกกกก</v>
      </c>
      <c r="E171" s="126"/>
      <c r="F171" s="126"/>
      <c r="G171" s="126"/>
      <c r="H171" s="126"/>
      <c r="I171" s="128" t="s">
        <v>96</v>
      </c>
      <c r="J171" s="129" t="str">
        <f>+J51</f>
        <v>สพป.ขอนแก่น เขต 1</v>
      </c>
      <c r="K171" s="129"/>
      <c r="L171" s="129"/>
      <c r="M171" s="129"/>
    </row>
    <row r="172" spans="1:13" ht="19.5" thickTop="1">
      <c r="A172" s="580" t="s">
        <v>3</v>
      </c>
      <c r="B172" s="572" t="s">
        <v>4</v>
      </c>
      <c r="C172" s="573"/>
      <c r="D172" s="573"/>
      <c r="E172" s="573"/>
      <c r="F172" s="576" t="s">
        <v>11</v>
      </c>
      <c r="G172" s="578" t="s">
        <v>13</v>
      </c>
      <c r="H172" s="567" t="s">
        <v>19</v>
      </c>
      <c r="I172" s="568"/>
      <c r="J172" s="567" t="s">
        <v>15</v>
      </c>
      <c r="K172" s="568"/>
      <c r="L172" s="570" t="s">
        <v>17</v>
      </c>
      <c r="M172" s="580" t="s">
        <v>5</v>
      </c>
    </row>
    <row r="173" spans="1:13" ht="19.5" thickBot="1">
      <c r="A173" s="581"/>
      <c r="B173" s="574"/>
      <c r="C173" s="575"/>
      <c r="D173" s="575"/>
      <c r="E173" s="575"/>
      <c r="F173" s="577"/>
      <c r="G173" s="579"/>
      <c r="H173" s="95" t="s">
        <v>27</v>
      </c>
      <c r="I173" s="95" t="s">
        <v>16</v>
      </c>
      <c r="J173" s="95" t="s">
        <v>27</v>
      </c>
      <c r="K173" s="95" t="s">
        <v>16</v>
      </c>
      <c r="L173" s="571"/>
      <c r="M173" s="581"/>
    </row>
    <row r="174" spans="1:13" ht="19.5" thickTop="1">
      <c r="A174" s="96"/>
      <c r="B174" s="596"/>
      <c r="C174" s="597"/>
      <c r="D174" s="597"/>
      <c r="E174" s="598"/>
      <c r="F174" s="97">
        <v>100</v>
      </c>
      <c r="G174" s="98"/>
      <c r="H174" s="99">
        <v>211</v>
      </c>
      <c r="I174" s="100">
        <f aca="true" t="shared" si="21" ref="I174:I184">SUM(H174)*$F174</f>
        <v>21100</v>
      </c>
      <c r="J174" s="101">
        <v>25</v>
      </c>
      <c r="K174" s="100">
        <f aca="true" t="shared" si="22" ref="K174:K181">SUM(J174)*$F174</f>
        <v>2500</v>
      </c>
      <c r="L174" s="102">
        <f aca="true" t="shared" si="23" ref="L174:L184">SUM(,I174,K174)</f>
        <v>23600</v>
      </c>
      <c r="M174" s="98"/>
    </row>
    <row r="175" spans="1:13" ht="18.75">
      <c r="A175" s="132"/>
      <c r="B175" s="458"/>
      <c r="C175" s="459"/>
      <c r="D175" s="459"/>
      <c r="E175" s="460"/>
      <c r="F175" s="107">
        <v>260</v>
      </c>
      <c r="G175" s="108"/>
      <c r="H175" s="109">
        <v>1234</v>
      </c>
      <c r="I175" s="100">
        <f t="shared" si="21"/>
        <v>320840</v>
      </c>
      <c r="J175" s="133">
        <v>27</v>
      </c>
      <c r="K175" s="100">
        <f t="shared" si="22"/>
        <v>7020</v>
      </c>
      <c r="L175" s="102">
        <f t="shared" si="23"/>
        <v>327860</v>
      </c>
      <c r="M175" s="108"/>
    </row>
    <row r="176" spans="1:13" ht="18.75">
      <c r="A176" s="134"/>
      <c r="B176" s="458"/>
      <c r="C176" s="459"/>
      <c r="D176" s="459"/>
      <c r="E176" s="460"/>
      <c r="F176" s="135"/>
      <c r="G176" s="136"/>
      <c r="H176" s="102"/>
      <c r="I176" s="100">
        <f t="shared" si="21"/>
        <v>0</v>
      </c>
      <c r="J176" s="137"/>
      <c r="K176" s="100">
        <f t="shared" si="22"/>
        <v>0</v>
      </c>
      <c r="L176" s="102">
        <f t="shared" si="23"/>
        <v>0</v>
      </c>
      <c r="M176" s="138"/>
    </row>
    <row r="177" spans="1:13" ht="18.75">
      <c r="A177" s="132"/>
      <c r="B177" s="599"/>
      <c r="C177" s="600"/>
      <c r="D177" s="600"/>
      <c r="E177" s="601"/>
      <c r="F177" s="135"/>
      <c r="G177" s="136"/>
      <c r="H177" s="102"/>
      <c r="I177" s="139">
        <f t="shared" si="21"/>
        <v>0</v>
      </c>
      <c r="J177" s="137"/>
      <c r="K177" s="139">
        <f t="shared" si="22"/>
        <v>0</v>
      </c>
      <c r="L177" s="140">
        <f t="shared" si="23"/>
        <v>0</v>
      </c>
      <c r="M177" s="138"/>
    </row>
    <row r="178" spans="1:13" ht="18.75">
      <c r="A178" s="141"/>
      <c r="B178" s="142"/>
      <c r="C178" s="143"/>
      <c r="D178" s="462"/>
      <c r="E178" s="463"/>
      <c r="F178" s="135"/>
      <c r="G178" s="136"/>
      <c r="H178" s="102"/>
      <c r="I178" s="100">
        <f t="shared" si="21"/>
        <v>0</v>
      </c>
      <c r="J178" s="146"/>
      <c r="K178" s="100">
        <f t="shared" si="22"/>
        <v>0</v>
      </c>
      <c r="L178" s="102">
        <f t="shared" si="23"/>
        <v>0</v>
      </c>
      <c r="M178" s="147"/>
    </row>
    <row r="179" spans="1:13" ht="18.75">
      <c r="A179" s="141"/>
      <c r="B179" s="142"/>
      <c r="C179" s="143"/>
      <c r="D179" s="462"/>
      <c r="E179" s="463"/>
      <c r="F179" s="148"/>
      <c r="G179" s="136"/>
      <c r="H179" s="102"/>
      <c r="I179" s="139">
        <f t="shared" si="21"/>
        <v>0</v>
      </c>
      <c r="J179" s="146"/>
      <c r="K179" s="100">
        <f t="shared" si="22"/>
        <v>0</v>
      </c>
      <c r="L179" s="140">
        <f t="shared" si="23"/>
        <v>0</v>
      </c>
      <c r="M179" s="147"/>
    </row>
    <row r="180" spans="1:13" ht="18.75">
      <c r="A180" s="141"/>
      <c r="B180" s="142"/>
      <c r="C180" s="143"/>
      <c r="D180" s="462"/>
      <c r="E180" s="463"/>
      <c r="F180" s="148"/>
      <c r="G180" s="136"/>
      <c r="H180" s="102"/>
      <c r="I180" s="100">
        <f t="shared" si="21"/>
        <v>0</v>
      </c>
      <c r="J180" s="146"/>
      <c r="K180" s="100">
        <f t="shared" si="22"/>
        <v>0</v>
      </c>
      <c r="L180" s="102">
        <f t="shared" si="23"/>
        <v>0</v>
      </c>
      <c r="M180" s="147"/>
    </row>
    <row r="181" spans="1:13" ht="18.75">
      <c r="A181" s="141"/>
      <c r="B181" s="142"/>
      <c r="C181" s="143"/>
      <c r="D181" s="462"/>
      <c r="E181" s="463"/>
      <c r="F181" s="135"/>
      <c r="G181" s="136"/>
      <c r="H181" s="102"/>
      <c r="I181" s="139">
        <f t="shared" si="21"/>
        <v>0</v>
      </c>
      <c r="J181" s="146"/>
      <c r="K181" s="139">
        <f t="shared" si="22"/>
        <v>0</v>
      </c>
      <c r="L181" s="140">
        <f t="shared" si="23"/>
        <v>0</v>
      </c>
      <c r="M181" s="147"/>
    </row>
    <row r="182" spans="1:13" ht="18.75">
      <c r="A182" s="132"/>
      <c r="B182" s="458"/>
      <c r="C182" s="459"/>
      <c r="D182" s="459"/>
      <c r="E182" s="460"/>
      <c r="F182" s="149"/>
      <c r="G182" s="150"/>
      <c r="H182" s="151"/>
      <c r="I182" s="100">
        <f t="shared" si="21"/>
        <v>0</v>
      </c>
      <c r="J182" s="152"/>
      <c r="K182" s="153">
        <f>SUM(K178:K181)</f>
        <v>0</v>
      </c>
      <c r="L182" s="102">
        <f t="shared" si="23"/>
        <v>0</v>
      </c>
      <c r="M182" s="147"/>
    </row>
    <row r="183" spans="1:13" ht="18.75">
      <c r="A183" s="141"/>
      <c r="B183" s="458"/>
      <c r="C183" s="459"/>
      <c r="D183" s="459"/>
      <c r="E183" s="460"/>
      <c r="F183" s="135"/>
      <c r="G183" s="136"/>
      <c r="H183" s="102"/>
      <c r="I183" s="139">
        <f t="shared" si="21"/>
        <v>0</v>
      </c>
      <c r="J183" s="137"/>
      <c r="K183" s="100">
        <f>SUM(J183)*$F183</f>
        <v>0</v>
      </c>
      <c r="L183" s="140">
        <f t="shared" si="23"/>
        <v>0</v>
      </c>
      <c r="M183" s="138"/>
    </row>
    <row r="184" spans="1:13" ht="19.5" thickBot="1">
      <c r="A184" s="141"/>
      <c r="B184" s="142"/>
      <c r="C184" s="143"/>
      <c r="D184" s="602"/>
      <c r="E184" s="603"/>
      <c r="F184" s="135"/>
      <c r="G184" s="136"/>
      <c r="H184" s="102"/>
      <c r="I184" s="100">
        <f t="shared" si="21"/>
        <v>0</v>
      </c>
      <c r="J184" s="146"/>
      <c r="K184" s="100">
        <f>SUM(J184)*$F184</f>
        <v>0</v>
      </c>
      <c r="L184" s="102">
        <f t="shared" si="23"/>
        <v>0</v>
      </c>
      <c r="M184" s="147"/>
    </row>
    <row r="185" spans="1:13" ht="18.75">
      <c r="A185" s="163"/>
      <c r="B185" s="164"/>
      <c r="C185" s="165"/>
      <c r="D185" s="166"/>
      <c r="E185" s="166" t="s">
        <v>122</v>
      </c>
      <c r="F185" s="224"/>
      <c r="G185" s="166"/>
      <c r="H185" s="225"/>
      <c r="I185" s="171">
        <f>SUM(I174:I184)</f>
        <v>341940</v>
      </c>
      <c r="J185" s="172"/>
      <c r="K185" s="173">
        <f>SUM(K174:K184)</f>
        <v>9520</v>
      </c>
      <c r="L185" s="173">
        <f>SUM(L174:L184)</f>
        <v>351460</v>
      </c>
      <c r="M185" s="174"/>
    </row>
    <row r="186" spans="1:13" ht="19.5" thickBot="1">
      <c r="A186" s="175"/>
      <c r="B186" s="164"/>
      <c r="C186" s="165"/>
      <c r="D186" s="166"/>
      <c r="E186" s="166" t="s">
        <v>123</v>
      </c>
      <c r="F186" s="224"/>
      <c r="G186" s="166"/>
      <c r="H186" s="225"/>
      <c r="I186" s="177">
        <f>SUM(I162+I185)</f>
        <v>378648</v>
      </c>
      <c r="J186" s="178"/>
      <c r="K186" s="177">
        <f>SUM(K162+K185)</f>
        <v>21015</v>
      </c>
      <c r="L186" s="177">
        <f>SUM(L162+L185)</f>
        <v>399663</v>
      </c>
      <c r="M186" s="179"/>
    </row>
    <row r="187" spans="1:13" ht="21">
      <c r="A187" s="127"/>
      <c r="B187" s="127"/>
      <c r="C187" s="127"/>
      <c r="D187" s="94"/>
      <c r="E187" s="127"/>
      <c r="F187" s="356"/>
      <c r="G187" s="356"/>
      <c r="H187" s="356"/>
      <c r="I187" s="357"/>
      <c r="J187" s="357"/>
      <c r="K187" s="357"/>
      <c r="L187" s="357"/>
      <c r="M187" s="356"/>
    </row>
    <row r="188" spans="1:13" ht="21">
      <c r="A188" s="127"/>
      <c r="B188" s="127"/>
      <c r="C188" s="127"/>
      <c r="D188" s="94"/>
      <c r="E188" s="565" t="s">
        <v>110</v>
      </c>
      <c r="F188" s="624"/>
      <c r="G188" s="624"/>
      <c r="H188" s="624"/>
      <c r="I188" s="565" t="s">
        <v>98</v>
      </c>
      <c r="J188" s="565"/>
      <c r="K188" s="565"/>
      <c r="L188" s="565"/>
      <c r="M188" s="356"/>
    </row>
    <row r="189" spans="1:13" ht="21">
      <c r="A189" s="127"/>
      <c r="B189" s="127"/>
      <c r="C189" s="127"/>
      <c r="D189" s="94"/>
      <c r="E189" s="624" t="s">
        <v>99</v>
      </c>
      <c r="F189" s="624"/>
      <c r="G189" s="624"/>
      <c r="H189" s="624"/>
      <c r="I189" s="624" t="s">
        <v>99</v>
      </c>
      <c r="J189" s="624"/>
      <c r="K189" s="624"/>
      <c r="L189" s="624"/>
      <c r="M189" s="356"/>
    </row>
    <row r="190" spans="1:13" ht="21">
      <c r="A190" s="127"/>
      <c r="B190" s="127"/>
      <c r="C190" s="127"/>
      <c r="D190" s="94"/>
      <c r="E190" s="121"/>
      <c r="F190" s="121"/>
      <c r="G190" s="121"/>
      <c r="H190" s="121"/>
      <c r="I190" s="624" t="s">
        <v>100</v>
      </c>
      <c r="J190" s="624"/>
      <c r="K190" s="624"/>
      <c r="L190" s="624"/>
      <c r="M190" s="356"/>
    </row>
    <row r="191" spans="1:13" ht="21">
      <c r="A191" s="127"/>
      <c r="B191" s="127"/>
      <c r="C191" s="127"/>
      <c r="D191" s="94"/>
      <c r="E191" s="121"/>
      <c r="F191" s="121"/>
      <c r="G191" s="121"/>
      <c r="H191" s="121"/>
      <c r="I191" s="121"/>
      <c r="J191" s="121"/>
      <c r="K191" s="121"/>
      <c r="L191" s="121"/>
      <c r="M191" s="356"/>
    </row>
    <row r="192" spans="1:13" ht="21">
      <c r="A192" s="127"/>
      <c r="B192" s="127"/>
      <c r="C192" s="127"/>
      <c r="D192" s="94"/>
      <c r="E192" s="121"/>
      <c r="F192" s="121"/>
      <c r="G192" s="121"/>
      <c r="H192" s="121"/>
      <c r="I192" s="121"/>
      <c r="J192" s="121"/>
      <c r="K192" s="121"/>
      <c r="L192" s="121"/>
      <c r="M192" s="356"/>
    </row>
    <row r="193" spans="1:13" ht="21">
      <c r="A193" s="566" t="s">
        <v>26</v>
      </c>
      <c r="B193" s="566"/>
      <c r="C193" s="566"/>
      <c r="D193" s="566"/>
      <c r="E193" s="566"/>
      <c r="F193" s="566"/>
      <c r="G193" s="566"/>
      <c r="H193" s="566"/>
      <c r="I193" s="566"/>
      <c r="J193" s="566"/>
      <c r="K193" s="566"/>
      <c r="L193" s="352" t="s">
        <v>95</v>
      </c>
      <c r="M193" s="352"/>
    </row>
    <row r="194" spans="1:13" ht="21">
      <c r="A194" s="131" t="s">
        <v>80</v>
      </c>
      <c r="B194" s="131"/>
      <c r="C194" s="126"/>
      <c r="D194" s="126"/>
      <c r="E194" s="126" t="str">
        <f>+E74</f>
        <v>อาคาร ป.1ฉ./อาคาร สปช.105229</v>
      </c>
      <c r="F194" s="122"/>
      <c r="G194" s="123"/>
      <c r="H194" s="124"/>
      <c r="I194" s="127"/>
      <c r="J194" s="126"/>
      <c r="K194" s="126"/>
      <c r="L194" s="126"/>
      <c r="M194" s="126"/>
    </row>
    <row r="195" spans="1:13" ht="19.5" thickBot="1">
      <c r="A195" s="569" t="s">
        <v>0</v>
      </c>
      <c r="B195" s="569"/>
      <c r="C195" s="569"/>
      <c r="D195" s="126" t="str">
        <f>+D171</f>
        <v>โรงเรียน กกกกกกกกก</v>
      </c>
      <c r="E195" s="126"/>
      <c r="F195" s="126"/>
      <c r="G195" s="126"/>
      <c r="H195" s="126"/>
      <c r="I195" s="128" t="s">
        <v>96</v>
      </c>
      <c r="J195" s="129" t="str">
        <f>+J75</f>
        <v>สพป.ขอนแก่น เขต 1</v>
      </c>
      <c r="K195" s="129"/>
      <c r="L195" s="129"/>
      <c r="M195" s="129"/>
    </row>
    <row r="196" spans="1:13" ht="19.5" thickTop="1">
      <c r="A196" s="580" t="s">
        <v>3</v>
      </c>
      <c r="B196" s="572" t="s">
        <v>4</v>
      </c>
      <c r="C196" s="573"/>
      <c r="D196" s="573"/>
      <c r="E196" s="573"/>
      <c r="F196" s="576" t="s">
        <v>11</v>
      </c>
      <c r="G196" s="578" t="s">
        <v>13</v>
      </c>
      <c r="H196" s="567" t="s">
        <v>19</v>
      </c>
      <c r="I196" s="568"/>
      <c r="J196" s="567" t="s">
        <v>15</v>
      </c>
      <c r="K196" s="568"/>
      <c r="L196" s="570" t="s">
        <v>17</v>
      </c>
      <c r="M196" s="580" t="s">
        <v>5</v>
      </c>
    </row>
    <row r="197" spans="1:13" ht="19.5" thickBot="1">
      <c r="A197" s="581"/>
      <c r="B197" s="574"/>
      <c r="C197" s="575"/>
      <c r="D197" s="575"/>
      <c r="E197" s="575"/>
      <c r="F197" s="577"/>
      <c r="G197" s="579"/>
      <c r="H197" s="95" t="s">
        <v>27</v>
      </c>
      <c r="I197" s="95" t="s">
        <v>16</v>
      </c>
      <c r="J197" s="95" t="s">
        <v>27</v>
      </c>
      <c r="K197" s="95" t="s">
        <v>16</v>
      </c>
      <c r="L197" s="571"/>
      <c r="M197" s="581"/>
    </row>
    <row r="198" spans="1:13" ht="19.5" thickTop="1">
      <c r="A198" s="96"/>
      <c r="B198" s="596"/>
      <c r="C198" s="597"/>
      <c r="D198" s="597"/>
      <c r="E198" s="598"/>
      <c r="F198" s="97">
        <v>123</v>
      </c>
      <c r="G198" s="98"/>
      <c r="H198" s="99">
        <v>211</v>
      </c>
      <c r="I198" s="100">
        <f aca="true" t="shared" si="24" ref="I198:I208">SUM(H198)*$F198</f>
        <v>25953</v>
      </c>
      <c r="J198" s="101">
        <v>26</v>
      </c>
      <c r="K198" s="100">
        <f aca="true" t="shared" si="25" ref="K198:K205">SUM(J198)*$F198</f>
        <v>3198</v>
      </c>
      <c r="L198" s="102">
        <f aca="true" t="shared" si="26" ref="L198:L208">SUM(,I198,K198)</f>
        <v>29151</v>
      </c>
      <c r="M198" s="98"/>
    </row>
    <row r="199" spans="1:13" ht="18.75">
      <c r="A199" s="132"/>
      <c r="B199" s="458"/>
      <c r="C199" s="459"/>
      <c r="D199" s="459"/>
      <c r="E199" s="460"/>
      <c r="F199" s="107">
        <v>234</v>
      </c>
      <c r="G199" s="108"/>
      <c r="H199" s="109">
        <v>1234</v>
      </c>
      <c r="I199" s="100">
        <f t="shared" si="24"/>
        <v>288756</v>
      </c>
      <c r="J199" s="133">
        <v>29</v>
      </c>
      <c r="K199" s="100">
        <f t="shared" si="25"/>
        <v>6786</v>
      </c>
      <c r="L199" s="102">
        <f t="shared" si="26"/>
        <v>295542</v>
      </c>
      <c r="M199" s="108"/>
    </row>
    <row r="200" spans="1:13" ht="18.75">
      <c r="A200" s="134"/>
      <c r="B200" s="458"/>
      <c r="C200" s="459"/>
      <c r="D200" s="459"/>
      <c r="E200" s="460"/>
      <c r="F200" s="135"/>
      <c r="G200" s="136"/>
      <c r="H200" s="102"/>
      <c r="I200" s="100">
        <f t="shared" si="24"/>
        <v>0</v>
      </c>
      <c r="J200" s="137"/>
      <c r="K200" s="100">
        <f t="shared" si="25"/>
        <v>0</v>
      </c>
      <c r="L200" s="102">
        <f t="shared" si="26"/>
        <v>0</v>
      </c>
      <c r="M200" s="138"/>
    </row>
    <row r="201" spans="1:13" ht="18.75">
      <c r="A201" s="132"/>
      <c r="B201" s="599"/>
      <c r="C201" s="600"/>
      <c r="D201" s="600"/>
      <c r="E201" s="601"/>
      <c r="F201" s="135"/>
      <c r="G201" s="136"/>
      <c r="H201" s="102"/>
      <c r="I201" s="139">
        <f t="shared" si="24"/>
        <v>0</v>
      </c>
      <c r="J201" s="137"/>
      <c r="K201" s="139">
        <f t="shared" si="25"/>
        <v>0</v>
      </c>
      <c r="L201" s="140">
        <f t="shared" si="26"/>
        <v>0</v>
      </c>
      <c r="M201" s="138"/>
    </row>
    <row r="202" spans="1:13" ht="18.75">
      <c r="A202" s="141"/>
      <c r="B202" s="142"/>
      <c r="C202" s="143"/>
      <c r="D202" s="462"/>
      <c r="E202" s="463"/>
      <c r="F202" s="135"/>
      <c r="G202" s="136"/>
      <c r="H202" s="102"/>
      <c r="I202" s="100">
        <f t="shared" si="24"/>
        <v>0</v>
      </c>
      <c r="J202" s="146"/>
      <c r="K202" s="100">
        <f t="shared" si="25"/>
        <v>0</v>
      </c>
      <c r="L202" s="102">
        <f t="shared" si="26"/>
        <v>0</v>
      </c>
      <c r="M202" s="147"/>
    </row>
    <row r="203" spans="1:13" ht="18.75">
      <c r="A203" s="141"/>
      <c r="B203" s="142"/>
      <c r="C203" s="143"/>
      <c r="D203" s="462"/>
      <c r="E203" s="463"/>
      <c r="F203" s="148"/>
      <c r="G203" s="136"/>
      <c r="H203" s="102"/>
      <c r="I203" s="139">
        <f t="shared" si="24"/>
        <v>0</v>
      </c>
      <c r="J203" s="146"/>
      <c r="K203" s="100">
        <f t="shared" si="25"/>
        <v>0</v>
      </c>
      <c r="L203" s="140">
        <f t="shared" si="26"/>
        <v>0</v>
      </c>
      <c r="M203" s="147"/>
    </row>
    <row r="204" spans="1:13" ht="18.75">
      <c r="A204" s="141"/>
      <c r="B204" s="142"/>
      <c r="C204" s="143"/>
      <c r="D204" s="462"/>
      <c r="E204" s="463"/>
      <c r="F204" s="148"/>
      <c r="G204" s="136"/>
      <c r="H204" s="102"/>
      <c r="I204" s="100">
        <f t="shared" si="24"/>
        <v>0</v>
      </c>
      <c r="J204" s="146"/>
      <c r="K204" s="100">
        <f t="shared" si="25"/>
        <v>0</v>
      </c>
      <c r="L204" s="102">
        <f t="shared" si="26"/>
        <v>0</v>
      </c>
      <c r="M204" s="147"/>
    </row>
    <row r="205" spans="1:13" ht="18.75">
      <c r="A205" s="141"/>
      <c r="B205" s="142"/>
      <c r="C205" s="143"/>
      <c r="D205" s="462"/>
      <c r="E205" s="463"/>
      <c r="F205" s="135"/>
      <c r="G205" s="136"/>
      <c r="H205" s="102"/>
      <c r="I205" s="139">
        <f t="shared" si="24"/>
        <v>0</v>
      </c>
      <c r="J205" s="146"/>
      <c r="K205" s="139">
        <f t="shared" si="25"/>
        <v>0</v>
      </c>
      <c r="L205" s="140">
        <f t="shared" si="26"/>
        <v>0</v>
      </c>
      <c r="M205" s="147"/>
    </row>
    <row r="206" spans="1:13" ht="18.75">
      <c r="A206" s="132"/>
      <c r="B206" s="458"/>
      <c r="C206" s="459"/>
      <c r="D206" s="459"/>
      <c r="E206" s="460"/>
      <c r="F206" s="149"/>
      <c r="G206" s="150"/>
      <c r="H206" s="151"/>
      <c r="I206" s="100">
        <f t="shared" si="24"/>
        <v>0</v>
      </c>
      <c r="J206" s="152"/>
      <c r="K206" s="153">
        <f>SUM(K202:K205)</f>
        <v>0</v>
      </c>
      <c r="L206" s="102">
        <f t="shared" si="26"/>
        <v>0</v>
      </c>
      <c r="M206" s="147"/>
    </row>
    <row r="207" spans="1:13" ht="18.75">
      <c r="A207" s="141"/>
      <c r="B207" s="458"/>
      <c r="C207" s="459"/>
      <c r="D207" s="459"/>
      <c r="E207" s="460"/>
      <c r="F207" s="135"/>
      <c r="G207" s="136"/>
      <c r="H207" s="102"/>
      <c r="I207" s="139">
        <f t="shared" si="24"/>
        <v>0</v>
      </c>
      <c r="J207" s="137"/>
      <c r="K207" s="100">
        <f>SUM(J207)*$F207</f>
        <v>0</v>
      </c>
      <c r="L207" s="140">
        <f t="shared" si="26"/>
        <v>0</v>
      </c>
      <c r="M207" s="138"/>
    </row>
    <row r="208" spans="1:13" ht="19.5" thickBot="1">
      <c r="A208" s="141"/>
      <c r="B208" s="142"/>
      <c r="C208" s="143"/>
      <c r="D208" s="602"/>
      <c r="E208" s="603"/>
      <c r="F208" s="135"/>
      <c r="G208" s="136"/>
      <c r="H208" s="102"/>
      <c r="I208" s="100">
        <f t="shared" si="24"/>
        <v>0</v>
      </c>
      <c r="J208" s="146"/>
      <c r="K208" s="100">
        <f>SUM(J208)*$F208</f>
        <v>0</v>
      </c>
      <c r="L208" s="102">
        <f t="shared" si="26"/>
        <v>0</v>
      </c>
      <c r="M208" s="147"/>
    </row>
    <row r="209" spans="1:13" ht="18.75">
      <c r="A209" s="163"/>
      <c r="B209" s="164"/>
      <c r="C209" s="165"/>
      <c r="D209" s="166"/>
      <c r="E209" s="166" t="s">
        <v>124</v>
      </c>
      <c r="F209" s="224"/>
      <c r="G209" s="166"/>
      <c r="H209" s="225"/>
      <c r="I209" s="171">
        <f>SUM(I198:I208)</f>
        <v>314709</v>
      </c>
      <c r="J209" s="172"/>
      <c r="K209" s="173">
        <f>SUM(K198:K208)</f>
        <v>9984</v>
      </c>
      <c r="L209" s="173">
        <f>SUM(L198:L208)</f>
        <v>324693</v>
      </c>
      <c r="M209" s="174"/>
    </row>
    <row r="210" spans="1:13" ht="19.5" thickBot="1">
      <c r="A210" s="175"/>
      <c r="B210" s="164"/>
      <c r="C210" s="165"/>
      <c r="D210" s="166"/>
      <c r="E210" s="166" t="s">
        <v>125</v>
      </c>
      <c r="F210" s="224"/>
      <c r="G210" s="166"/>
      <c r="H210" s="225"/>
      <c r="I210" s="177">
        <f>SUM(I186+I209)</f>
        <v>693357</v>
      </c>
      <c r="J210" s="178"/>
      <c r="K210" s="177">
        <f>SUM(K186+K209)</f>
        <v>30999</v>
      </c>
      <c r="L210" s="177">
        <f>SUM(L186+L209)</f>
        <v>724356</v>
      </c>
      <c r="M210" s="179"/>
    </row>
    <row r="211" spans="1:13" ht="21">
      <c r="A211" s="127"/>
      <c r="B211" s="127"/>
      <c r="C211" s="127"/>
      <c r="D211" s="94"/>
      <c r="E211" s="127"/>
      <c r="F211" s="356"/>
      <c r="G211" s="356"/>
      <c r="H211" s="356"/>
      <c r="I211" s="357"/>
      <c r="J211" s="357"/>
      <c r="K211" s="357"/>
      <c r="L211" s="357"/>
      <c r="M211" s="356"/>
    </row>
    <row r="212" spans="1:13" ht="21">
      <c r="A212" s="127"/>
      <c r="B212" s="127"/>
      <c r="C212" s="127"/>
      <c r="D212" s="94"/>
      <c r="E212" s="565" t="s">
        <v>110</v>
      </c>
      <c r="F212" s="624"/>
      <c r="G212" s="624"/>
      <c r="H212" s="624"/>
      <c r="I212" s="565" t="s">
        <v>98</v>
      </c>
      <c r="J212" s="565"/>
      <c r="K212" s="565"/>
      <c r="L212" s="565"/>
      <c r="M212" s="356"/>
    </row>
    <row r="213" spans="1:13" ht="21">
      <c r="A213" s="127"/>
      <c r="B213" s="127"/>
      <c r="C213" s="127"/>
      <c r="D213" s="94"/>
      <c r="E213" s="624" t="s">
        <v>99</v>
      </c>
      <c r="F213" s="624"/>
      <c r="G213" s="624"/>
      <c r="H213" s="624"/>
      <c r="I213" s="624" t="s">
        <v>99</v>
      </c>
      <c r="J213" s="624"/>
      <c r="K213" s="624"/>
      <c r="L213" s="624"/>
      <c r="M213" s="356"/>
    </row>
    <row r="214" spans="1:13" ht="21">
      <c r="A214" s="127"/>
      <c r="B214" s="127"/>
      <c r="C214" s="127"/>
      <c r="D214" s="94"/>
      <c r="E214" s="121"/>
      <c r="F214" s="121"/>
      <c r="G214" s="121"/>
      <c r="H214" s="121"/>
      <c r="I214" s="624" t="s">
        <v>100</v>
      </c>
      <c r="J214" s="624"/>
      <c r="K214" s="624"/>
      <c r="L214" s="624"/>
      <c r="M214" s="356"/>
    </row>
  </sheetData>
  <sheetProtection/>
  <mergeCells count="238">
    <mergeCell ref="I214:L214"/>
    <mergeCell ref="B207:E207"/>
    <mergeCell ref="D208:E208"/>
    <mergeCell ref="E212:H212"/>
    <mergeCell ref="I212:L212"/>
    <mergeCell ref="E213:H213"/>
    <mergeCell ref="I213:L213"/>
    <mergeCell ref="B201:E201"/>
    <mergeCell ref="D202:E202"/>
    <mergeCell ref="D203:E203"/>
    <mergeCell ref="D204:E204"/>
    <mergeCell ref="D205:E205"/>
    <mergeCell ref="B206:E206"/>
    <mergeCell ref="J196:K196"/>
    <mergeCell ref="L196:L197"/>
    <mergeCell ref="M196:M197"/>
    <mergeCell ref="B198:E198"/>
    <mergeCell ref="B199:E199"/>
    <mergeCell ref="B200:E200"/>
    <mergeCell ref="A195:C195"/>
    <mergeCell ref="A196:A197"/>
    <mergeCell ref="B196:E197"/>
    <mergeCell ref="F196:F197"/>
    <mergeCell ref="G196:G197"/>
    <mergeCell ref="H196:I196"/>
    <mergeCell ref="E188:H188"/>
    <mergeCell ref="I188:L188"/>
    <mergeCell ref="E189:H189"/>
    <mergeCell ref="I189:L189"/>
    <mergeCell ref="I190:L190"/>
    <mergeCell ref="A193:K193"/>
    <mergeCell ref="D179:E179"/>
    <mergeCell ref="D180:E180"/>
    <mergeCell ref="D181:E181"/>
    <mergeCell ref="B182:E182"/>
    <mergeCell ref="B183:E183"/>
    <mergeCell ref="D184:E184"/>
    <mergeCell ref="M172:M173"/>
    <mergeCell ref="B174:E174"/>
    <mergeCell ref="B175:E175"/>
    <mergeCell ref="B176:E176"/>
    <mergeCell ref="B177:E177"/>
    <mergeCell ref="D178:E178"/>
    <mergeCell ref="I166:L166"/>
    <mergeCell ref="A169:K169"/>
    <mergeCell ref="A171:C171"/>
    <mergeCell ref="A172:A173"/>
    <mergeCell ref="B172:E173"/>
    <mergeCell ref="F172:F173"/>
    <mergeCell ref="G172:G173"/>
    <mergeCell ref="H172:I172"/>
    <mergeCell ref="J172:K172"/>
    <mergeCell ref="L172:L173"/>
    <mergeCell ref="B159:E159"/>
    <mergeCell ref="D160:E160"/>
    <mergeCell ref="E164:H164"/>
    <mergeCell ref="I164:L164"/>
    <mergeCell ref="E165:H165"/>
    <mergeCell ref="I165:L165"/>
    <mergeCell ref="B153:E153"/>
    <mergeCell ref="D154:E154"/>
    <mergeCell ref="D155:E155"/>
    <mergeCell ref="D156:E156"/>
    <mergeCell ref="D157:E157"/>
    <mergeCell ref="B158:E158"/>
    <mergeCell ref="J148:K148"/>
    <mergeCell ref="L148:L149"/>
    <mergeCell ref="M148:M149"/>
    <mergeCell ref="B150:E150"/>
    <mergeCell ref="B151:E151"/>
    <mergeCell ref="B152:E152"/>
    <mergeCell ref="A147:C147"/>
    <mergeCell ref="A148:A149"/>
    <mergeCell ref="B148:E149"/>
    <mergeCell ref="F148:F149"/>
    <mergeCell ref="G148:G149"/>
    <mergeCell ref="H148:I148"/>
    <mergeCell ref="E140:H140"/>
    <mergeCell ref="I140:L140"/>
    <mergeCell ref="E141:H141"/>
    <mergeCell ref="I141:L141"/>
    <mergeCell ref="I142:L142"/>
    <mergeCell ref="A145:K145"/>
    <mergeCell ref="D131:E131"/>
    <mergeCell ref="D132:E132"/>
    <mergeCell ref="D133:E133"/>
    <mergeCell ref="B134:E134"/>
    <mergeCell ref="B135:E135"/>
    <mergeCell ref="D136:E136"/>
    <mergeCell ref="M124:M125"/>
    <mergeCell ref="B126:E126"/>
    <mergeCell ref="B127:E127"/>
    <mergeCell ref="B128:E128"/>
    <mergeCell ref="B129:E129"/>
    <mergeCell ref="D130:E130"/>
    <mergeCell ref="I118:L118"/>
    <mergeCell ref="A121:K121"/>
    <mergeCell ref="A123:C123"/>
    <mergeCell ref="A124:A125"/>
    <mergeCell ref="B124:E125"/>
    <mergeCell ref="F124:F125"/>
    <mergeCell ref="G124:G125"/>
    <mergeCell ref="H124:I124"/>
    <mergeCell ref="J124:K124"/>
    <mergeCell ref="L124:L125"/>
    <mergeCell ref="B111:E111"/>
    <mergeCell ref="D112:E112"/>
    <mergeCell ref="E116:H116"/>
    <mergeCell ref="I116:L116"/>
    <mergeCell ref="E117:H117"/>
    <mergeCell ref="I117:L117"/>
    <mergeCell ref="B105:E105"/>
    <mergeCell ref="D106:E106"/>
    <mergeCell ref="D107:E107"/>
    <mergeCell ref="D108:E108"/>
    <mergeCell ref="D109:E109"/>
    <mergeCell ref="B110:E110"/>
    <mergeCell ref="J100:K100"/>
    <mergeCell ref="L100:L101"/>
    <mergeCell ref="M100:M101"/>
    <mergeCell ref="B102:E102"/>
    <mergeCell ref="B103:E103"/>
    <mergeCell ref="B104:E104"/>
    <mergeCell ref="A99:C99"/>
    <mergeCell ref="A100:A101"/>
    <mergeCell ref="B100:E101"/>
    <mergeCell ref="F100:F101"/>
    <mergeCell ref="G100:G101"/>
    <mergeCell ref="H100:I100"/>
    <mergeCell ref="E92:H92"/>
    <mergeCell ref="I92:L92"/>
    <mergeCell ref="E93:H93"/>
    <mergeCell ref="I93:L93"/>
    <mergeCell ref="I94:L94"/>
    <mergeCell ref="A97:K97"/>
    <mergeCell ref="D83:E83"/>
    <mergeCell ref="D84:E84"/>
    <mergeCell ref="D85:E85"/>
    <mergeCell ref="B86:E86"/>
    <mergeCell ref="B87:E87"/>
    <mergeCell ref="D88:E88"/>
    <mergeCell ref="M76:M77"/>
    <mergeCell ref="B78:E78"/>
    <mergeCell ref="B79:E79"/>
    <mergeCell ref="B80:E80"/>
    <mergeCell ref="B81:E81"/>
    <mergeCell ref="D82:E82"/>
    <mergeCell ref="I70:L70"/>
    <mergeCell ref="A73:K73"/>
    <mergeCell ref="A75:C75"/>
    <mergeCell ref="A76:A77"/>
    <mergeCell ref="B76:E77"/>
    <mergeCell ref="F76:F77"/>
    <mergeCell ref="G76:G77"/>
    <mergeCell ref="H76:I76"/>
    <mergeCell ref="J76:K76"/>
    <mergeCell ref="L76:L77"/>
    <mergeCell ref="B63:E63"/>
    <mergeCell ref="D64:E64"/>
    <mergeCell ref="E68:H68"/>
    <mergeCell ref="I68:L68"/>
    <mergeCell ref="E69:H69"/>
    <mergeCell ref="I69:L69"/>
    <mergeCell ref="B57:E57"/>
    <mergeCell ref="D58:E58"/>
    <mergeCell ref="D59:E59"/>
    <mergeCell ref="D60:E60"/>
    <mergeCell ref="D61:E61"/>
    <mergeCell ref="B62:E62"/>
    <mergeCell ref="J52:K52"/>
    <mergeCell ref="L52:L53"/>
    <mergeCell ref="M52:M53"/>
    <mergeCell ref="B54:E54"/>
    <mergeCell ref="B55:E55"/>
    <mergeCell ref="B56:E56"/>
    <mergeCell ref="A51:C51"/>
    <mergeCell ref="A52:A53"/>
    <mergeCell ref="B52:E53"/>
    <mergeCell ref="F52:F53"/>
    <mergeCell ref="G52:G53"/>
    <mergeCell ref="H52:I52"/>
    <mergeCell ref="E44:H44"/>
    <mergeCell ref="I44:L44"/>
    <mergeCell ref="E45:H45"/>
    <mergeCell ref="I45:L45"/>
    <mergeCell ref="I46:L46"/>
    <mergeCell ref="A49:K49"/>
    <mergeCell ref="D35:E35"/>
    <mergeCell ref="D36:E36"/>
    <mergeCell ref="D37:E37"/>
    <mergeCell ref="B38:E38"/>
    <mergeCell ref="B39:E39"/>
    <mergeCell ref="C40:E40"/>
    <mergeCell ref="M28:M29"/>
    <mergeCell ref="B30:E30"/>
    <mergeCell ref="B31:E31"/>
    <mergeCell ref="B32:E32"/>
    <mergeCell ref="B33:E33"/>
    <mergeCell ref="D34:E34"/>
    <mergeCell ref="I22:L22"/>
    <mergeCell ref="A25:K25"/>
    <mergeCell ref="A27:C27"/>
    <mergeCell ref="A28:A29"/>
    <mergeCell ref="B28:E29"/>
    <mergeCell ref="F28:F29"/>
    <mergeCell ref="G28:G29"/>
    <mergeCell ref="H28:I28"/>
    <mergeCell ref="J28:K28"/>
    <mergeCell ref="L28:L29"/>
    <mergeCell ref="B16:E16"/>
    <mergeCell ref="B17:E17"/>
    <mergeCell ref="A18:H18"/>
    <mergeCell ref="E20:H20"/>
    <mergeCell ref="I20:L20"/>
    <mergeCell ref="E21:H21"/>
    <mergeCell ref="I21:L21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97" bottom="0.84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363" customWidth="1"/>
    <col min="2" max="2" width="5.140625" style="363" customWidth="1"/>
    <col min="3" max="3" width="4.7109375" style="363" customWidth="1"/>
    <col min="4" max="4" width="8.7109375" style="363" customWidth="1"/>
    <col min="5" max="5" width="5.7109375" style="363" customWidth="1"/>
    <col min="6" max="6" width="4.8515625" style="363" customWidth="1"/>
    <col min="7" max="7" width="4.00390625" style="363" customWidth="1"/>
    <col min="8" max="8" width="4.7109375" style="363" customWidth="1"/>
    <col min="9" max="9" width="12.57421875" style="363" customWidth="1"/>
    <col min="10" max="10" width="8.7109375" style="363" customWidth="1"/>
    <col min="11" max="11" width="15.00390625" style="363" customWidth="1"/>
    <col min="12" max="12" width="14.140625" style="363" customWidth="1"/>
    <col min="13" max="16384" width="9.140625" style="363" customWidth="1"/>
  </cols>
  <sheetData>
    <row r="1" spans="1:12" ht="21">
      <c r="A1" s="481" t="s">
        <v>150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278" t="s">
        <v>101</v>
      </c>
    </row>
    <row r="2" spans="1:12" ht="21">
      <c r="A2" s="280" t="s">
        <v>10</v>
      </c>
      <c r="B2" s="508" t="s">
        <v>68</v>
      </c>
      <c r="C2" s="508"/>
      <c r="D2" s="508"/>
      <c r="E2" s="509" t="str">
        <f>+'ปร.4เก้าหน้า'!E2</f>
        <v>อาคาร ป.1ฉ./อาคาร สปช.105229</v>
      </c>
      <c r="F2" s="509"/>
      <c r="G2" s="509"/>
      <c r="H2" s="509"/>
      <c r="I2" s="509"/>
      <c r="J2" s="509"/>
      <c r="K2" s="509"/>
      <c r="L2" s="509"/>
    </row>
    <row r="3" spans="1:12" ht="21">
      <c r="A3" s="281" t="s">
        <v>10</v>
      </c>
      <c r="B3" s="282" t="s">
        <v>0</v>
      </c>
      <c r="C3" s="282"/>
      <c r="D3" s="282"/>
      <c r="E3" s="282" t="str">
        <f>+'ปร.4เก้าหน้า'!D3</f>
        <v>โรงเรียน กกกกกกกกก</v>
      </c>
      <c r="F3" s="283"/>
      <c r="G3" s="283"/>
      <c r="H3" s="283"/>
      <c r="I3" s="283"/>
      <c r="J3" s="336" t="s">
        <v>149</v>
      </c>
      <c r="K3" s="594" t="s">
        <v>148</v>
      </c>
      <c r="L3" s="594"/>
    </row>
    <row r="4" spans="1:12" ht="21">
      <c r="A4" s="281" t="s">
        <v>10</v>
      </c>
      <c r="B4" s="286" t="s">
        <v>1</v>
      </c>
      <c r="C4" s="286"/>
      <c r="D4" s="286"/>
      <c r="E4" s="364" t="str">
        <f>+'ปร.4เก้าหน้า'!J3</f>
        <v>สพป.ขอนแก่น เขต 1</v>
      </c>
      <c r="F4" s="287"/>
      <c r="G4" s="287"/>
      <c r="H4" s="287"/>
      <c r="I4" s="287"/>
      <c r="J4" s="287"/>
      <c r="K4" s="287"/>
      <c r="L4" s="287"/>
    </row>
    <row r="5" spans="1:12" ht="21">
      <c r="A5" s="281" t="s">
        <v>10</v>
      </c>
      <c r="B5" s="489" t="s">
        <v>69</v>
      </c>
      <c r="C5" s="489"/>
      <c r="D5" s="489"/>
      <c r="E5" s="489"/>
      <c r="F5" s="489"/>
      <c r="G5" s="489"/>
      <c r="H5" s="489"/>
      <c r="I5" s="288" t="s">
        <v>11</v>
      </c>
      <c r="J5" s="83">
        <v>9</v>
      </c>
      <c r="K5" s="489" t="s">
        <v>12</v>
      </c>
      <c r="L5" s="489"/>
    </row>
    <row r="6" spans="1:12" ht="21">
      <c r="A6" s="281" t="s">
        <v>10</v>
      </c>
      <c r="B6" s="287" t="s">
        <v>2</v>
      </c>
      <c r="C6" s="287"/>
      <c r="D6" s="287"/>
      <c r="E6" s="287" t="str">
        <f>+'ปร.4เก้าหน้า'!K4</f>
        <v>26สค58</v>
      </c>
      <c r="F6" s="287"/>
      <c r="G6" s="595"/>
      <c r="H6" s="595"/>
      <c r="I6" s="494" t="s">
        <v>67</v>
      </c>
      <c r="J6" s="494"/>
      <c r="K6" s="493" t="s">
        <v>67</v>
      </c>
      <c r="L6" s="493"/>
    </row>
    <row r="7" spans="1:12" ht="21.75" thickBot="1">
      <c r="A7" s="289"/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ht="21.75" thickTop="1">
      <c r="A8" s="482" t="s">
        <v>3</v>
      </c>
      <c r="B8" s="510" t="s">
        <v>4</v>
      </c>
      <c r="C8" s="511"/>
      <c r="D8" s="511"/>
      <c r="E8" s="511"/>
      <c r="F8" s="511"/>
      <c r="G8" s="511"/>
      <c r="H8" s="511"/>
      <c r="I8" s="291" t="s">
        <v>24</v>
      </c>
      <c r="J8" s="519" t="s">
        <v>28</v>
      </c>
      <c r="K8" s="292" t="s">
        <v>21</v>
      </c>
      <c r="L8" s="482" t="s">
        <v>5</v>
      </c>
    </row>
    <row r="9" spans="1:12" ht="21.75" thickBot="1">
      <c r="A9" s="483"/>
      <c r="B9" s="513"/>
      <c r="C9" s="514"/>
      <c r="D9" s="514"/>
      <c r="E9" s="514"/>
      <c r="F9" s="514"/>
      <c r="G9" s="514"/>
      <c r="H9" s="514"/>
      <c r="I9" s="293" t="s">
        <v>117</v>
      </c>
      <c r="J9" s="520"/>
      <c r="K9" s="293" t="s">
        <v>22</v>
      </c>
      <c r="L9" s="483"/>
    </row>
    <row r="10" spans="1:12" ht="21.75" thickTop="1">
      <c r="A10" s="294">
        <v>1</v>
      </c>
      <c r="B10" s="495" t="s">
        <v>81</v>
      </c>
      <c r="C10" s="496"/>
      <c r="D10" s="496"/>
      <c r="E10" s="496"/>
      <c r="F10" s="496"/>
      <c r="G10" s="496"/>
      <c r="H10" s="496"/>
      <c r="I10" s="295">
        <f>+'ปร.4เก้าหน้า'!L210</f>
        <v>724356</v>
      </c>
      <c r="J10" s="296">
        <v>1.3074</v>
      </c>
      <c r="K10" s="295">
        <f>I10*J10</f>
        <v>947023.0343999999</v>
      </c>
      <c r="L10" s="297"/>
    </row>
    <row r="11" spans="1:12" ht="21">
      <c r="A11" s="298"/>
      <c r="B11" s="490"/>
      <c r="C11" s="489"/>
      <c r="D11" s="489"/>
      <c r="E11" s="489"/>
      <c r="F11" s="489"/>
      <c r="G11" s="489"/>
      <c r="H11" s="489"/>
      <c r="I11" s="299"/>
      <c r="J11" s="300"/>
      <c r="K11" s="299"/>
      <c r="L11" s="301"/>
    </row>
    <row r="12" spans="1:12" ht="21">
      <c r="A12" s="298"/>
      <c r="B12" s="619"/>
      <c r="C12" s="620"/>
      <c r="D12" s="620"/>
      <c r="E12" s="620"/>
      <c r="F12" s="620"/>
      <c r="G12" s="620"/>
      <c r="H12" s="620"/>
      <c r="I12" s="304"/>
      <c r="J12" s="300"/>
      <c r="K12" s="299"/>
      <c r="L12" s="301"/>
    </row>
    <row r="13" spans="1:12" ht="21">
      <c r="A13" s="298"/>
      <c r="B13" s="621"/>
      <c r="C13" s="622"/>
      <c r="D13" s="622"/>
      <c r="E13" s="622"/>
      <c r="F13" s="622"/>
      <c r="G13" s="622"/>
      <c r="H13" s="623"/>
      <c r="I13" s="300"/>
      <c r="J13" s="300"/>
      <c r="K13" s="307"/>
      <c r="L13" s="301"/>
    </row>
    <row r="14" spans="1:12" ht="18.75">
      <c r="A14" s="308"/>
      <c r="B14" s="486"/>
      <c r="C14" s="487"/>
      <c r="D14" s="487"/>
      <c r="E14" s="487"/>
      <c r="F14" s="487"/>
      <c r="G14" s="487"/>
      <c r="H14" s="310"/>
      <c r="I14" s="311"/>
      <c r="J14" s="311"/>
      <c r="K14" s="312"/>
      <c r="L14" s="313"/>
    </row>
    <row r="15" spans="1:12" ht="18.75">
      <c r="A15" s="313"/>
      <c r="B15" s="476"/>
      <c r="C15" s="477"/>
      <c r="D15" s="477"/>
      <c r="E15" s="477"/>
      <c r="F15" s="477"/>
      <c r="G15" s="477"/>
      <c r="H15" s="303"/>
      <c r="I15" s="311"/>
      <c r="J15" s="311"/>
      <c r="K15" s="312"/>
      <c r="L15" s="313"/>
    </row>
    <row r="16" spans="1:12" ht="18.75">
      <c r="A16" s="313"/>
      <c r="B16" s="476"/>
      <c r="C16" s="477"/>
      <c r="D16" s="477"/>
      <c r="E16" s="477"/>
      <c r="F16" s="477"/>
      <c r="G16" s="477"/>
      <c r="H16" s="303"/>
      <c r="I16" s="311"/>
      <c r="J16" s="311"/>
      <c r="K16" s="312"/>
      <c r="L16" s="313"/>
    </row>
    <row r="17" spans="1:12" ht="19.5" thickBot="1">
      <c r="A17" s="314"/>
      <c r="B17" s="474"/>
      <c r="C17" s="475"/>
      <c r="D17" s="475"/>
      <c r="E17" s="475"/>
      <c r="F17" s="475"/>
      <c r="G17" s="475"/>
      <c r="H17" s="316"/>
      <c r="I17" s="317"/>
      <c r="J17" s="317"/>
      <c r="K17" s="318"/>
      <c r="L17" s="314"/>
    </row>
    <row r="18" spans="1:12" ht="21.75" thickTop="1">
      <c r="A18" s="516" t="s">
        <v>23</v>
      </c>
      <c r="B18" s="626"/>
      <c r="C18" s="626"/>
      <c r="D18" s="626"/>
      <c r="E18" s="626"/>
      <c r="F18" s="626"/>
      <c r="G18" s="626"/>
      <c r="H18" s="626"/>
      <c r="I18" s="517"/>
      <c r="J18" s="518"/>
      <c r="K18" s="319">
        <f>SUM(K10:K17)</f>
        <v>947023.0343999999</v>
      </c>
      <c r="L18" s="320"/>
    </row>
    <row r="19" spans="1:12" ht="21.75" thickBot="1">
      <c r="A19" s="498" t="str">
        <f>"("&amp;_xlfn.BAHTTEXT(K19)&amp;")"</f>
        <v>(เก้าแสนสี่หมื่นเจ็ดพันบาทถ้วน)</v>
      </c>
      <c r="B19" s="499"/>
      <c r="C19" s="499"/>
      <c r="D19" s="499"/>
      <c r="E19" s="499"/>
      <c r="F19" s="499"/>
      <c r="G19" s="499"/>
      <c r="H19" s="499"/>
      <c r="I19" s="499"/>
      <c r="J19" s="321" t="s">
        <v>29</v>
      </c>
      <c r="K19" s="322">
        <f>ROUNDDOWN(K18,-2)</f>
        <v>947000</v>
      </c>
      <c r="L19" s="323" t="s">
        <v>9</v>
      </c>
    </row>
    <row r="20" spans="1:12" ht="21.75" thickTop="1">
      <c r="A20" s="325"/>
      <c r="B20" s="500"/>
      <c r="C20" s="500"/>
      <c r="D20" s="500"/>
      <c r="E20" s="500"/>
      <c r="F20" s="500"/>
      <c r="G20" s="480"/>
      <c r="H20" s="506"/>
      <c r="I20" s="506"/>
      <c r="J20" s="506"/>
      <c r="K20" s="506"/>
      <c r="L20" s="506"/>
    </row>
    <row r="21" spans="1:12" ht="18.75">
      <c r="A21" s="123"/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</row>
    <row r="22" spans="1:12" ht="21">
      <c r="A22" s="325"/>
      <c r="B22" s="500" t="s">
        <v>71</v>
      </c>
      <c r="C22" s="500"/>
      <c r="D22" s="500"/>
      <c r="E22" s="500"/>
      <c r="F22" s="500"/>
      <c r="G22" s="480"/>
      <c r="H22" s="480"/>
      <c r="I22" s="480"/>
      <c r="J22" s="506"/>
      <c r="K22" s="506"/>
      <c r="L22" s="506"/>
    </row>
    <row r="23" spans="1:12" ht="18.75">
      <c r="A23" s="123"/>
      <c r="B23" s="473"/>
      <c r="C23" s="473"/>
      <c r="D23" s="473"/>
      <c r="E23" s="473"/>
      <c r="F23" s="473"/>
      <c r="G23" s="473" t="s">
        <v>118</v>
      </c>
      <c r="H23" s="473"/>
      <c r="I23" s="473"/>
      <c r="J23" s="473"/>
      <c r="K23" s="473"/>
      <c r="L23" s="473"/>
    </row>
    <row r="24" spans="1:12" ht="21">
      <c r="A24" s="325"/>
      <c r="B24" s="500" t="s">
        <v>74</v>
      </c>
      <c r="C24" s="500"/>
      <c r="D24" s="500"/>
      <c r="E24" s="500"/>
      <c r="F24" s="500"/>
      <c r="G24" s="480"/>
      <c r="H24" s="480"/>
      <c r="I24" s="480"/>
      <c r="J24" s="506" t="s">
        <v>159</v>
      </c>
      <c r="K24" s="506"/>
      <c r="L24" s="506"/>
    </row>
    <row r="25" spans="1:12" ht="18.75">
      <c r="A25" s="123"/>
      <c r="B25" s="473"/>
      <c r="C25" s="473"/>
      <c r="D25" s="473"/>
      <c r="E25" s="473"/>
      <c r="F25" s="473"/>
      <c r="G25" s="473" t="s">
        <v>118</v>
      </c>
      <c r="H25" s="473"/>
      <c r="I25" s="473"/>
      <c r="J25" s="473"/>
      <c r="K25" s="473"/>
      <c r="L25" s="473"/>
    </row>
    <row r="26" spans="1:12" ht="21">
      <c r="A26" s="325"/>
      <c r="B26" s="500" t="s">
        <v>74</v>
      </c>
      <c r="C26" s="500"/>
      <c r="D26" s="500"/>
      <c r="E26" s="500"/>
      <c r="F26" s="500"/>
      <c r="G26" s="480"/>
      <c r="H26" s="480"/>
      <c r="I26" s="480"/>
      <c r="J26" s="521" t="s">
        <v>157</v>
      </c>
      <c r="K26" s="521"/>
      <c r="L26" s="521"/>
    </row>
    <row r="27" spans="1:12" ht="21">
      <c r="A27" s="327"/>
      <c r="B27" s="473"/>
      <c r="C27" s="473"/>
      <c r="D27" s="473"/>
      <c r="E27" s="473"/>
      <c r="F27" s="473"/>
      <c r="G27" s="473" t="s">
        <v>161</v>
      </c>
      <c r="H27" s="473"/>
      <c r="I27" s="473"/>
      <c r="J27" s="521" t="s">
        <v>154</v>
      </c>
      <c r="K27" s="521"/>
      <c r="L27" s="521"/>
    </row>
    <row r="28" spans="1:12" ht="21">
      <c r="A28" s="328"/>
      <c r="B28" s="500" t="s">
        <v>76</v>
      </c>
      <c r="C28" s="500"/>
      <c r="D28" s="500"/>
      <c r="E28" s="500"/>
      <c r="F28" s="500"/>
      <c r="G28" s="480"/>
      <c r="H28" s="480"/>
      <c r="I28" s="480"/>
      <c r="J28" s="625" t="s">
        <v>156</v>
      </c>
      <c r="K28" s="625"/>
      <c r="L28" s="625"/>
    </row>
    <row r="29" spans="1:12" ht="21">
      <c r="A29" s="328"/>
      <c r="B29" s="473"/>
      <c r="C29" s="473"/>
      <c r="D29" s="473"/>
      <c r="E29" s="473"/>
      <c r="F29" s="473"/>
      <c r="G29" s="473" t="s">
        <v>155</v>
      </c>
      <c r="H29" s="473"/>
      <c r="I29" s="473"/>
      <c r="J29" s="521" t="s">
        <v>154</v>
      </c>
      <c r="K29" s="521"/>
      <c r="L29" s="521"/>
    </row>
  </sheetData>
  <sheetProtection/>
  <mergeCells count="53"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3:F23"/>
    <mergeCell ref="G23:I23"/>
    <mergeCell ref="J23:L23"/>
    <mergeCell ref="B24:F24"/>
    <mergeCell ref="G24:I24"/>
    <mergeCell ref="J24:L24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363" customWidth="1"/>
    <col min="2" max="3" width="4.28125" style="363" customWidth="1"/>
    <col min="4" max="4" width="3.421875" style="363" customWidth="1"/>
    <col min="5" max="5" width="12.28125" style="363" customWidth="1"/>
    <col min="6" max="6" width="15.421875" style="363" customWidth="1"/>
    <col min="7" max="7" width="10.8515625" style="363" customWidth="1"/>
    <col min="8" max="8" width="7.28125" style="363" customWidth="1"/>
    <col min="9" max="9" width="6.140625" style="363" customWidth="1"/>
    <col min="10" max="10" width="5.28125" style="363" customWidth="1"/>
    <col min="11" max="11" width="12.57421875" style="363" customWidth="1"/>
    <col min="12" max="16384" width="9.140625" style="363" customWidth="1"/>
  </cols>
  <sheetData>
    <row r="1" spans="1:11" ht="22.5">
      <c r="A1" s="525" t="s">
        <v>150</v>
      </c>
      <c r="B1" s="525"/>
      <c r="C1" s="525"/>
      <c r="D1" s="525"/>
      <c r="E1" s="525"/>
      <c r="F1" s="525"/>
      <c r="G1" s="525"/>
      <c r="H1" s="525"/>
      <c r="I1" s="525"/>
      <c r="J1" s="525"/>
      <c r="K1" s="335" t="s">
        <v>93</v>
      </c>
    </row>
    <row r="2" spans="1:11" ht="21">
      <c r="A2" s="508" t="s">
        <v>68</v>
      </c>
      <c r="B2" s="508"/>
      <c r="C2" s="508"/>
      <c r="D2" s="509" t="str">
        <f>+'ปร.4เก้าหน้า'!E2</f>
        <v>อาคาร ป.1ฉ./อาคาร สปช.105229</v>
      </c>
      <c r="E2" s="509"/>
      <c r="F2" s="509"/>
      <c r="G2" s="509"/>
      <c r="H2" s="509"/>
      <c r="I2" s="509"/>
      <c r="J2" s="509"/>
      <c r="K2" s="509"/>
    </row>
    <row r="3" spans="1:11" ht="21">
      <c r="A3" s="488" t="s">
        <v>0</v>
      </c>
      <c r="B3" s="488"/>
      <c r="C3" s="488"/>
      <c r="D3" s="627" t="str">
        <f>+'ปร.4เก้าหน้า'!D3</f>
        <v>โรงเรียน กกกกกกกกก</v>
      </c>
      <c r="E3" s="627"/>
      <c r="F3" s="627"/>
      <c r="G3" s="628" t="s">
        <v>149</v>
      </c>
      <c r="H3" s="628"/>
      <c r="I3" s="489" t="str">
        <f>+'ปร.5เก้าหน้า'!K3</f>
        <v>งงงงงงง</v>
      </c>
      <c r="J3" s="489"/>
      <c r="K3" s="489"/>
    </row>
    <row r="4" spans="1:11" ht="21">
      <c r="A4" s="488" t="s">
        <v>1</v>
      </c>
      <c r="B4" s="488"/>
      <c r="C4" s="287"/>
      <c r="D4" s="366" t="str">
        <f>+'ปร.4เก้าหน้า'!J3</f>
        <v>สพป.ขอนแก่น เขต 1</v>
      </c>
      <c r="E4" s="287"/>
      <c r="F4" s="287"/>
      <c r="G4" s="287"/>
      <c r="H4" s="287"/>
      <c r="I4" s="287"/>
      <c r="J4" s="287"/>
      <c r="K4" s="287"/>
    </row>
    <row r="5" spans="1:11" ht="21">
      <c r="A5" s="489" t="s">
        <v>70</v>
      </c>
      <c r="B5" s="489"/>
      <c r="C5" s="489"/>
      <c r="D5" s="489"/>
      <c r="E5" s="489"/>
      <c r="F5" s="337"/>
      <c r="G5" s="494" t="s">
        <v>11</v>
      </c>
      <c r="H5" s="494"/>
      <c r="I5" s="532"/>
      <c r="J5" s="532"/>
      <c r="K5" s="338" t="s">
        <v>12</v>
      </c>
    </row>
    <row r="6" spans="1:11" ht="21">
      <c r="A6" s="489" t="s">
        <v>2</v>
      </c>
      <c r="B6" s="489"/>
      <c r="C6" s="489"/>
      <c r="D6" s="489"/>
      <c r="E6" s="339" t="str">
        <f>+'ปร.4เก้าหน้า'!K4</f>
        <v>26สค58</v>
      </c>
      <c r="F6" s="338"/>
      <c r="G6" s="489"/>
      <c r="H6" s="489"/>
      <c r="I6" s="489"/>
      <c r="J6" s="493"/>
      <c r="K6" s="493"/>
    </row>
    <row r="7" spans="1:11" ht="21.75" thickBot="1">
      <c r="A7" s="536"/>
      <c r="B7" s="536"/>
      <c r="C7" s="536"/>
      <c r="D7" s="536"/>
      <c r="E7" s="536"/>
      <c r="F7" s="536"/>
      <c r="G7" s="536"/>
      <c r="H7" s="536"/>
      <c r="I7" s="536"/>
      <c r="J7" s="536"/>
      <c r="K7" s="536"/>
    </row>
    <row r="8" spans="1:11" ht="21.75" thickTop="1">
      <c r="A8" s="537" t="s">
        <v>3</v>
      </c>
      <c r="B8" s="510" t="s">
        <v>4</v>
      </c>
      <c r="C8" s="511"/>
      <c r="D8" s="511"/>
      <c r="E8" s="511"/>
      <c r="F8" s="511"/>
      <c r="G8" s="512"/>
      <c r="H8" s="529" t="s">
        <v>21</v>
      </c>
      <c r="I8" s="530"/>
      <c r="J8" s="531"/>
      <c r="K8" s="537" t="s">
        <v>5</v>
      </c>
    </row>
    <row r="9" spans="1:11" ht="21.75" thickBot="1">
      <c r="A9" s="538"/>
      <c r="B9" s="513"/>
      <c r="C9" s="514"/>
      <c r="D9" s="514"/>
      <c r="E9" s="514"/>
      <c r="F9" s="514"/>
      <c r="G9" s="515"/>
      <c r="H9" s="533" t="s">
        <v>22</v>
      </c>
      <c r="I9" s="534"/>
      <c r="J9" s="535"/>
      <c r="K9" s="538"/>
    </row>
    <row r="10" spans="1:11" ht="21.75" thickTop="1">
      <c r="A10" s="297"/>
      <c r="B10" s="553" t="s">
        <v>6</v>
      </c>
      <c r="C10" s="554"/>
      <c r="D10" s="554"/>
      <c r="E10" s="554"/>
      <c r="F10" s="554"/>
      <c r="G10" s="555"/>
      <c r="H10" s="526"/>
      <c r="I10" s="527"/>
      <c r="J10" s="528"/>
      <c r="K10" s="297"/>
    </row>
    <row r="11" spans="1:11" ht="21">
      <c r="A11" s="340">
        <f>A10+1</f>
        <v>1</v>
      </c>
      <c r="B11" s="490" t="s">
        <v>86</v>
      </c>
      <c r="C11" s="489"/>
      <c r="D11" s="489"/>
      <c r="E11" s="489"/>
      <c r="F11" s="489"/>
      <c r="G11" s="491"/>
      <c r="H11" s="544">
        <f>+'ปร.5เก้าหน้า'!K19</f>
        <v>947000</v>
      </c>
      <c r="I11" s="545"/>
      <c r="J11" s="546"/>
      <c r="K11" s="301"/>
    </row>
    <row r="12" spans="1:11" ht="21">
      <c r="A12" s="340"/>
      <c r="B12" s="490"/>
      <c r="C12" s="489"/>
      <c r="D12" s="489"/>
      <c r="E12" s="489"/>
      <c r="F12" s="489"/>
      <c r="G12" s="491"/>
      <c r="H12" s="544"/>
      <c r="I12" s="545"/>
      <c r="J12" s="546"/>
      <c r="K12" s="301"/>
    </row>
    <row r="13" spans="1:11" ht="21">
      <c r="A13" s="340"/>
      <c r="B13" s="490"/>
      <c r="C13" s="489"/>
      <c r="D13" s="489"/>
      <c r="E13" s="489"/>
      <c r="F13" s="489"/>
      <c r="G13" s="491"/>
      <c r="H13" s="544"/>
      <c r="I13" s="545"/>
      <c r="J13" s="546"/>
      <c r="K13" s="301"/>
    </row>
    <row r="14" spans="1:11" ht="21">
      <c r="A14" s="298"/>
      <c r="B14" s="542"/>
      <c r="C14" s="532"/>
      <c r="D14" s="532"/>
      <c r="E14" s="532"/>
      <c r="F14" s="532"/>
      <c r="G14" s="543"/>
      <c r="H14" s="544"/>
      <c r="I14" s="545"/>
      <c r="J14" s="546"/>
      <c r="K14" s="301"/>
    </row>
    <row r="15" spans="1:11" ht="21">
      <c r="A15" s="298"/>
      <c r="B15" s="542"/>
      <c r="C15" s="532"/>
      <c r="D15" s="532"/>
      <c r="E15" s="532"/>
      <c r="F15" s="532"/>
      <c r="G15" s="543"/>
      <c r="H15" s="544"/>
      <c r="I15" s="545"/>
      <c r="J15" s="546"/>
      <c r="K15" s="301"/>
    </row>
    <row r="16" spans="1:11" ht="21">
      <c r="A16" s="298"/>
      <c r="B16" s="542"/>
      <c r="C16" s="532"/>
      <c r="D16" s="532"/>
      <c r="E16" s="532"/>
      <c r="F16" s="532"/>
      <c r="G16" s="543"/>
      <c r="H16" s="544"/>
      <c r="I16" s="545"/>
      <c r="J16" s="546"/>
      <c r="K16" s="301"/>
    </row>
    <row r="17" spans="1:11" ht="21">
      <c r="A17" s="298"/>
      <c r="B17" s="542"/>
      <c r="C17" s="532"/>
      <c r="D17" s="532"/>
      <c r="E17" s="532"/>
      <c r="F17" s="532"/>
      <c r="G17" s="543"/>
      <c r="H17" s="544"/>
      <c r="I17" s="545"/>
      <c r="J17" s="546"/>
      <c r="K17" s="301"/>
    </row>
    <row r="18" spans="1:11" ht="21">
      <c r="A18" s="298"/>
      <c r="B18" s="542"/>
      <c r="C18" s="532"/>
      <c r="D18" s="532"/>
      <c r="E18" s="532"/>
      <c r="F18" s="532"/>
      <c r="G18" s="543"/>
      <c r="H18" s="544"/>
      <c r="I18" s="545"/>
      <c r="J18" s="546"/>
      <c r="K18" s="301"/>
    </row>
    <row r="19" spans="1:11" ht="21.75" thickBot="1">
      <c r="A19" s="341"/>
      <c r="B19" s="547"/>
      <c r="C19" s="548"/>
      <c r="D19" s="548"/>
      <c r="E19" s="548"/>
      <c r="F19" s="548"/>
      <c r="G19" s="549"/>
      <c r="H19" s="550"/>
      <c r="I19" s="551"/>
      <c r="J19" s="552"/>
      <c r="K19" s="342"/>
    </row>
    <row r="20" spans="1:11" ht="22.5" thickBot="1" thickTop="1">
      <c r="A20" s="524" t="s">
        <v>6</v>
      </c>
      <c r="B20" s="516" t="s">
        <v>8</v>
      </c>
      <c r="C20" s="517"/>
      <c r="D20" s="517"/>
      <c r="E20" s="517"/>
      <c r="F20" s="517"/>
      <c r="G20" s="518"/>
      <c r="H20" s="539">
        <f>SUM(H11:H19)</f>
        <v>947000</v>
      </c>
      <c r="I20" s="540"/>
      <c r="J20" s="541"/>
      <c r="K20" s="343" t="s">
        <v>9</v>
      </c>
    </row>
    <row r="21" spans="1:11" ht="22.5" thickBot="1" thickTop="1">
      <c r="A21" s="483"/>
      <c r="B21" s="498" t="str">
        <f>"("&amp;_xlfn.BAHTTEXT(H20)&amp;")"</f>
        <v>(เก้าแสนสี่หมื่นเจ็ดพันบาทถ้วน)</v>
      </c>
      <c r="C21" s="499"/>
      <c r="D21" s="499"/>
      <c r="E21" s="499"/>
      <c r="F21" s="499"/>
      <c r="G21" s="499"/>
      <c r="H21" s="499"/>
      <c r="I21" s="499"/>
      <c r="J21" s="499"/>
      <c r="K21" s="344"/>
    </row>
    <row r="22" spans="1:11" ht="21.75" thickTop="1">
      <c r="A22" s="345"/>
      <c r="B22" s="523"/>
      <c r="C22" s="523"/>
      <c r="D22" s="523"/>
      <c r="E22" s="473"/>
      <c r="F22" s="473"/>
      <c r="G22" s="324"/>
      <c r="H22" s="346"/>
      <c r="I22" s="346"/>
      <c r="J22" s="346"/>
      <c r="K22" s="346"/>
    </row>
    <row r="23" spans="1:11" ht="21">
      <c r="A23" s="500" t="s">
        <v>71</v>
      </c>
      <c r="B23" s="500"/>
      <c r="C23" s="500"/>
      <c r="D23" s="500"/>
      <c r="E23" s="480"/>
      <c r="F23" s="480"/>
      <c r="G23" s="480"/>
      <c r="H23" s="480"/>
      <c r="I23" s="347"/>
      <c r="J23" s="347"/>
      <c r="K23" s="325"/>
    </row>
    <row r="24" spans="1:11" ht="21">
      <c r="A24" s="349"/>
      <c r="B24" s="523"/>
      <c r="C24" s="523"/>
      <c r="D24" s="523"/>
      <c r="E24" s="522" t="s">
        <v>119</v>
      </c>
      <c r="F24" s="522"/>
      <c r="G24" s="522"/>
      <c r="H24" s="522"/>
      <c r="I24" s="351"/>
      <c r="J24" s="351"/>
      <c r="K24" s="325"/>
    </row>
    <row r="25" spans="1:11" ht="21">
      <c r="A25" s="500" t="s">
        <v>74</v>
      </c>
      <c r="B25" s="500"/>
      <c r="C25" s="500"/>
      <c r="D25" s="500"/>
      <c r="E25" s="480" t="s">
        <v>72</v>
      </c>
      <c r="F25" s="480"/>
      <c r="G25" s="521" t="s">
        <v>160</v>
      </c>
      <c r="H25" s="521"/>
      <c r="I25" s="521"/>
      <c r="J25" s="521"/>
      <c r="K25" s="521"/>
    </row>
    <row r="26" spans="1:11" ht="21">
      <c r="A26" s="325"/>
      <c r="B26" s="506"/>
      <c r="C26" s="506"/>
      <c r="D26" s="506"/>
      <c r="E26" s="522" t="s">
        <v>73</v>
      </c>
      <c r="F26" s="522"/>
      <c r="G26" s="347"/>
      <c r="H26" s="325"/>
      <c r="I26" s="351"/>
      <c r="J26" s="351"/>
      <c r="K26" s="325"/>
    </row>
    <row r="27" spans="1:11" ht="21">
      <c r="A27" s="500" t="s">
        <v>74</v>
      </c>
      <c r="B27" s="500"/>
      <c r="C27" s="500"/>
      <c r="D27" s="500"/>
      <c r="E27" s="480" t="s">
        <v>72</v>
      </c>
      <c r="F27" s="480"/>
      <c r="G27" s="521" t="s">
        <v>157</v>
      </c>
      <c r="H27" s="521"/>
      <c r="I27" s="521"/>
      <c r="J27" s="521"/>
      <c r="K27" s="521"/>
    </row>
    <row r="28" spans="1:11" ht="21">
      <c r="A28" s="325"/>
      <c r="B28" s="506"/>
      <c r="C28" s="506"/>
      <c r="D28" s="506"/>
      <c r="E28" s="522" t="s">
        <v>161</v>
      </c>
      <c r="F28" s="522"/>
      <c r="G28" s="521" t="s">
        <v>158</v>
      </c>
      <c r="H28" s="521"/>
      <c r="I28" s="521"/>
      <c r="J28" s="521"/>
      <c r="K28" s="521"/>
    </row>
    <row r="29" spans="1:11" ht="21">
      <c r="A29" s="500" t="s">
        <v>76</v>
      </c>
      <c r="B29" s="500"/>
      <c r="C29" s="500"/>
      <c r="D29" s="500"/>
      <c r="E29" s="480" t="s">
        <v>72</v>
      </c>
      <c r="F29" s="480"/>
      <c r="G29" s="521" t="s">
        <v>156</v>
      </c>
      <c r="H29" s="521"/>
      <c r="I29" s="521"/>
      <c r="J29" s="521"/>
      <c r="K29" s="521"/>
    </row>
    <row r="30" spans="1:11" ht="21">
      <c r="A30" s="325"/>
      <c r="B30" s="506"/>
      <c r="C30" s="506"/>
      <c r="D30" s="506"/>
      <c r="E30" s="522" t="s">
        <v>155</v>
      </c>
      <c r="F30" s="522"/>
      <c r="G30" s="521" t="s">
        <v>158</v>
      </c>
      <c r="H30" s="521"/>
      <c r="I30" s="521"/>
      <c r="J30" s="521"/>
      <c r="K30" s="521"/>
    </row>
  </sheetData>
  <sheetProtection/>
  <mergeCells count="69">
    <mergeCell ref="G25:K25"/>
    <mergeCell ref="G28:K28"/>
    <mergeCell ref="G30:K30"/>
    <mergeCell ref="G27:K27"/>
    <mergeCell ref="G29:K29"/>
    <mergeCell ref="B28:D28"/>
    <mergeCell ref="E28:F28"/>
    <mergeCell ref="A29:D29"/>
    <mergeCell ref="E29:F29"/>
    <mergeCell ref="B30:D30"/>
    <mergeCell ref="E30:F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363" customWidth="1"/>
    <col min="2" max="2" width="5.421875" style="363" customWidth="1"/>
    <col min="3" max="3" width="3.140625" style="363" customWidth="1"/>
    <col min="4" max="5" width="9.140625" style="363" customWidth="1"/>
    <col min="6" max="6" width="8.57421875" style="363" customWidth="1"/>
    <col min="7" max="7" width="9.28125" style="363" customWidth="1"/>
    <col min="8" max="8" width="13.57421875" style="363" customWidth="1"/>
    <col min="9" max="9" width="13.140625" style="363" customWidth="1"/>
    <col min="10" max="10" width="11.421875" style="363" customWidth="1"/>
    <col min="11" max="11" width="12.7109375" style="363" customWidth="1"/>
    <col min="12" max="12" width="14.421875" style="363" customWidth="1"/>
    <col min="13" max="16384" width="9.140625" style="363" customWidth="1"/>
  </cols>
  <sheetData>
    <row r="1" spans="1:13" ht="21">
      <c r="A1" s="566" t="s">
        <v>26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352" t="s">
        <v>95</v>
      </c>
      <c r="M1" s="352"/>
    </row>
    <row r="2" spans="1:13" ht="21">
      <c r="A2" s="131" t="s">
        <v>80</v>
      </c>
      <c r="B2" s="131"/>
      <c r="C2" s="126"/>
      <c r="D2" s="126"/>
      <c r="E2" s="126" t="s">
        <v>128</v>
      </c>
      <c r="F2" s="122"/>
      <c r="G2" s="123"/>
      <c r="H2" s="124"/>
      <c r="I2" s="127"/>
      <c r="J2" s="126"/>
      <c r="K2" s="126"/>
      <c r="L2" s="126"/>
      <c r="M2" s="126"/>
    </row>
    <row r="3" spans="1:13" ht="18.75">
      <c r="A3" s="569" t="s">
        <v>0</v>
      </c>
      <c r="B3" s="569"/>
      <c r="C3" s="569"/>
      <c r="D3" s="126" t="s">
        <v>129</v>
      </c>
      <c r="E3" s="126"/>
      <c r="F3" s="126"/>
      <c r="G3" s="126"/>
      <c r="H3" s="126"/>
      <c r="I3" s="128" t="s">
        <v>96</v>
      </c>
      <c r="J3" s="129" t="s">
        <v>158</v>
      </c>
      <c r="K3" s="129"/>
      <c r="L3" s="129"/>
      <c r="M3" s="129"/>
    </row>
    <row r="4" spans="1:13" ht="19.5" thickBot="1">
      <c r="A4" s="569" t="s">
        <v>7</v>
      </c>
      <c r="B4" s="569"/>
      <c r="C4" s="569"/>
      <c r="D4" s="588" t="s">
        <v>104</v>
      </c>
      <c r="E4" s="588"/>
      <c r="F4" s="588"/>
      <c r="G4" s="588"/>
      <c r="H4" s="588"/>
      <c r="I4" s="589" t="s">
        <v>2</v>
      </c>
      <c r="J4" s="589"/>
      <c r="K4" s="130" t="s">
        <v>139</v>
      </c>
      <c r="L4" s="130"/>
      <c r="M4" s="130"/>
    </row>
    <row r="5" spans="1:13" ht="19.5" thickTop="1">
      <c r="A5" s="580" t="s">
        <v>3</v>
      </c>
      <c r="B5" s="572" t="s">
        <v>4</v>
      </c>
      <c r="C5" s="573"/>
      <c r="D5" s="573"/>
      <c r="E5" s="573"/>
      <c r="F5" s="576" t="s">
        <v>11</v>
      </c>
      <c r="G5" s="578" t="s">
        <v>13</v>
      </c>
      <c r="H5" s="567" t="s">
        <v>19</v>
      </c>
      <c r="I5" s="568"/>
      <c r="J5" s="567" t="s">
        <v>15</v>
      </c>
      <c r="K5" s="568"/>
      <c r="L5" s="570" t="s">
        <v>17</v>
      </c>
      <c r="M5" s="580" t="s">
        <v>5</v>
      </c>
    </row>
    <row r="6" spans="1:13" ht="19.5" thickBot="1">
      <c r="A6" s="581"/>
      <c r="B6" s="574"/>
      <c r="C6" s="575"/>
      <c r="D6" s="575"/>
      <c r="E6" s="575"/>
      <c r="F6" s="577"/>
      <c r="G6" s="579"/>
      <c r="H6" s="95" t="s">
        <v>27</v>
      </c>
      <c r="I6" s="95" t="s">
        <v>16</v>
      </c>
      <c r="J6" s="95" t="s">
        <v>27</v>
      </c>
      <c r="K6" s="95" t="s">
        <v>16</v>
      </c>
      <c r="L6" s="571"/>
      <c r="M6" s="581"/>
    </row>
    <row r="7" spans="1:13" ht="19.5" thickTop="1">
      <c r="A7" s="96"/>
      <c r="B7" s="596"/>
      <c r="C7" s="597"/>
      <c r="D7" s="597"/>
      <c r="E7" s="598"/>
      <c r="F7" s="97">
        <v>11</v>
      </c>
      <c r="G7" s="98"/>
      <c r="H7" s="99">
        <v>12</v>
      </c>
      <c r="I7" s="100">
        <f aca="true" t="shared" si="0" ref="I7:I17">SUM(H7)*$F7</f>
        <v>132</v>
      </c>
      <c r="J7" s="101">
        <v>13</v>
      </c>
      <c r="K7" s="100">
        <f>SUM(J7)*$F7</f>
        <v>143</v>
      </c>
      <c r="L7" s="102">
        <f>SUM(,I7,K7)</f>
        <v>275</v>
      </c>
      <c r="M7" s="98"/>
    </row>
    <row r="8" spans="1:13" ht="18.75">
      <c r="A8" s="96"/>
      <c r="B8" s="610"/>
      <c r="C8" s="611"/>
      <c r="D8" s="611"/>
      <c r="E8" s="612"/>
      <c r="F8" s="97">
        <v>14</v>
      </c>
      <c r="G8" s="98"/>
      <c r="H8" s="99">
        <v>15</v>
      </c>
      <c r="I8" s="100">
        <f t="shared" si="0"/>
        <v>210</v>
      </c>
      <c r="J8" s="101">
        <v>16</v>
      </c>
      <c r="K8" s="100">
        <f aca="true" t="shared" si="1" ref="K8:K17">SUM(J8)*$F8</f>
        <v>224</v>
      </c>
      <c r="L8" s="102">
        <f aca="true" t="shared" si="2" ref="L8:L17">SUM(,I8,K8)</f>
        <v>434</v>
      </c>
      <c r="M8" s="98"/>
    </row>
    <row r="9" spans="1:13" ht="18.75">
      <c r="A9" s="106"/>
      <c r="B9" s="613"/>
      <c r="C9" s="614"/>
      <c r="D9" s="614"/>
      <c r="E9" s="615"/>
      <c r="F9" s="107"/>
      <c r="G9" s="108"/>
      <c r="H9" s="109"/>
      <c r="I9" s="100">
        <f t="shared" si="0"/>
        <v>0</v>
      </c>
      <c r="J9" s="109"/>
      <c r="K9" s="100">
        <f t="shared" si="1"/>
        <v>0</v>
      </c>
      <c r="L9" s="102">
        <f t="shared" si="2"/>
        <v>0</v>
      </c>
      <c r="M9" s="108"/>
    </row>
    <row r="10" spans="1:13" ht="18.75">
      <c r="A10" s="106"/>
      <c r="B10" s="613"/>
      <c r="C10" s="614"/>
      <c r="D10" s="614"/>
      <c r="E10" s="615"/>
      <c r="F10" s="107"/>
      <c r="G10" s="108"/>
      <c r="H10" s="109"/>
      <c r="I10" s="100">
        <f t="shared" si="0"/>
        <v>0</v>
      </c>
      <c r="J10" s="109"/>
      <c r="K10" s="100">
        <f t="shared" si="1"/>
        <v>0</v>
      </c>
      <c r="L10" s="102">
        <f t="shared" si="2"/>
        <v>0</v>
      </c>
      <c r="M10" s="108"/>
    </row>
    <row r="11" spans="1:13" ht="18.75">
      <c r="A11" s="106"/>
      <c r="B11" s="613"/>
      <c r="C11" s="614"/>
      <c r="D11" s="614"/>
      <c r="E11" s="615"/>
      <c r="F11" s="107"/>
      <c r="G11" s="108"/>
      <c r="H11" s="109"/>
      <c r="I11" s="100">
        <f t="shared" si="0"/>
        <v>0</v>
      </c>
      <c r="J11" s="109"/>
      <c r="K11" s="100">
        <f t="shared" si="1"/>
        <v>0</v>
      </c>
      <c r="L11" s="102">
        <f t="shared" si="2"/>
        <v>0</v>
      </c>
      <c r="M11" s="108"/>
    </row>
    <row r="12" spans="1:13" ht="18.75">
      <c r="A12" s="106"/>
      <c r="B12" s="613"/>
      <c r="C12" s="614"/>
      <c r="D12" s="614"/>
      <c r="E12" s="615"/>
      <c r="F12" s="107"/>
      <c r="G12" s="108"/>
      <c r="H12" s="109"/>
      <c r="I12" s="100">
        <f t="shared" si="0"/>
        <v>0</v>
      </c>
      <c r="J12" s="109"/>
      <c r="K12" s="100">
        <f t="shared" si="1"/>
        <v>0</v>
      </c>
      <c r="L12" s="102">
        <f t="shared" si="2"/>
        <v>0</v>
      </c>
      <c r="M12" s="108"/>
    </row>
    <row r="13" spans="1:13" ht="18.75">
      <c r="A13" s="106"/>
      <c r="B13" s="613"/>
      <c r="C13" s="614"/>
      <c r="D13" s="614"/>
      <c r="E13" s="615"/>
      <c r="F13" s="107"/>
      <c r="G13" s="108"/>
      <c r="H13" s="109"/>
      <c r="I13" s="100">
        <f t="shared" si="0"/>
        <v>0</v>
      </c>
      <c r="J13" s="109"/>
      <c r="K13" s="100">
        <f t="shared" si="1"/>
        <v>0</v>
      </c>
      <c r="L13" s="102">
        <f t="shared" si="2"/>
        <v>0</v>
      </c>
      <c r="M13" s="108"/>
    </row>
    <row r="14" spans="1:13" ht="18.75">
      <c r="A14" s="106"/>
      <c r="B14" s="613"/>
      <c r="C14" s="614"/>
      <c r="D14" s="614"/>
      <c r="E14" s="615"/>
      <c r="F14" s="107"/>
      <c r="G14" s="108"/>
      <c r="H14" s="109"/>
      <c r="I14" s="100">
        <f t="shared" si="0"/>
        <v>0</v>
      </c>
      <c r="J14" s="109"/>
      <c r="K14" s="100">
        <f t="shared" si="1"/>
        <v>0</v>
      </c>
      <c r="L14" s="102">
        <f t="shared" si="2"/>
        <v>0</v>
      </c>
      <c r="M14" s="108"/>
    </row>
    <row r="15" spans="1:13" ht="18.75">
      <c r="A15" s="106"/>
      <c r="B15" s="613"/>
      <c r="C15" s="614"/>
      <c r="D15" s="614"/>
      <c r="E15" s="615"/>
      <c r="F15" s="107"/>
      <c r="G15" s="108"/>
      <c r="H15" s="109"/>
      <c r="I15" s="100">
        <f t="shared" si="0"/>
        <v>0</v>
      </c>
      <c r="J15" s="109"/>
      <c r="K15" s="100">
        <f t="shared" si="1"/>
        <v>0</v>
      </c>
      <c r="L15" s="102">
        <f t="shared" si="2"/>
        <v>0</v>
      </c>
      <c r="M15" s="108"/>
    </row>
    <row r="16" spans="1:13" ht="18.75">
      <c r="A16" s="106"/>
      <c r="B16" s="613"/>
      <c r="C16" s="614"/>
      <c r="D16" s="614"/>
      <c r="E16" s="615"/>
      <c r="F16" s="107"/>
      <c r="G16" s="108"/>
      <c r="H16" s="109"/>
      <c r="I16" s="100">
        <f t="shared" si="0"/>
        <v>0</v>
      </c>
      <c r="J16" s="109"/>
      <c r="K16" s="100">
        <f t="shared" si="1"/>
        <v>0</v>
      </c>
      <c r="L16" s="102">
        <f t="shared" si="2"/>
        <v>0</v>
      </c>
      <c r="M16" s="108"/>
    </row>
    <row r="17" spans="1:13" ht="19.5" thickBot="1">
      <c r="A17" s="115"/>
      <c r="B17" s="616"/>
      <c r="C17" s="617"/>
      <c r="D17" s="617"/>
      <c r="E17" s="618"/>
      <c r="F17" s="116"/>
      <c r="G17" s="117"/>
      <c r="H17" s="118"/>
      <c r="I17" s="100">
        <f t="shared" si="0"/>
        <v>0</v>
      </c>
      <c r="J17" s="118"/>
      <c r="K17" s="100">
        <f t="shared" si="1"/>
        <v>0</v>
      </c>
      <c r="L17" s="102">
        <f t="shared" si="2"/>
        <v>0</v>
      </c>
      <c r="M17" s="117"/>
    </row>
    <row r="18" spans="1:13" ht="20.25" thickBot="1" thickTop="1">
      <c r="A18" s="585" t="s">
        <v>14</v>
      </c>
      <c r="B18" s="586"/>
      <c r="C18" s="586"/>
      <c r="D18" s="586"/>
      <c r="E18" s="586"/>
      <c r="F18" s="586"/>
      <c r="G18" s="586"/>
      <c r="H18" s="587"/>
      <c r="I18" s="119">
        <f>SUM(I7:I17)</f>
        <v>342</v>
      </c>
      <c r="J18" s="119"/>
      <c r="K18" s="119">
        <f>SUM(K7:K17)</f>
        <v>367</v>
      </c>
      <c r="L18" s="119">
        <f>SUM(L7:L17)</f>
        <v>709</v>
      </c>
      <c r="M18" s="120"/>
    </row>
    <row r="19" spans="1:13" ht="21.75" thickTop="1">
      <c r="A19" s="127"/>
      <c r="B19" s="127"/>
      <c r="C19" s="127"/>
      <c r="D19" s="94"/>
      <c r="E19" s="127"/>
      <c r="F19" s="356"/>
      <c r="G19" s="356"/>
      <c r="H19" s="356"/>
      <c r="I19" s="357"/>
      <c r="J19" s="357"/>
      <c r="K19" s="357"/>
      <c r="L19" s="357"/>
      <c r="M19" s="356"/>
    </row>
    <row r="20" spans="1:13" ht="21">
      <c r="A20" s="127"/>
      <c r="B20" s="127"/>
      <c r="C20" s="127"/>
      <c r="D20" s="94"/>
      <c r="E20" s="565" t="s">
        <v>110</v>
      </c>
      <c r="F20" s="624"/>
      <c r="G20" s="624"/>
      <c r="H20" s="624"/>
      <c r="I20" s="565" t="s">
        <v>98</v>
      </c>
      <c r="J20" s="565"/>
      <c r="K20" s="565"/>
      <c r="L20" s="565"/>
      <c r="M20" s="356"/>
    </row>
    <row r="21" spans="1:13" ht="21">
      <c r="A21" s="127"/>
      <c r="B21" s="127"/>
      <c r="C21" s="127"/>
      <c r="D21" s="94"/>
      <c r="E21" s="624" t="s">
        <v>99</v>
      </c>
      <c r="F21" s="624"/>
      <c r="G21" s="624"/>
      <c r="H21" s="624"/>
      <c r="I21" s="624" t="s">
        <v>99</v>
      </c>
      <c r="J21" s="624"/>
      <c r="K21" s="624"/>
      <c r="L21" s="624"/>
      <c r="M21" s="356"/>
    </row>
    <row r="22" spans="1:13" ht="21">
      <c r="A22" s="127"/>
      <c r="B22" s="127"/>
      <c r="C22" s="127"/>
      <c r="D22" s="94"/>
      <c r="E22" s="121"/>
      <c r="F22" s="121"/>
      <c r="G22" s="121"/>
      <c r="H22" s="121"/>
      <c r="I22" s="624" t="s">
        <v>100</v>
      </c>
      <c r="J22" s="624"/>
      <c r="K22" s="624"/>
      <c r="L22" s="624"/>
      <c r="M22" s="356"/>
    </row>
    <row r="23" spans="1:13" ht="21">
      <c r="A23" s="127"/>
      <c r="B23" s="127"/>
      <c r="C23" s="127"/>
      <c r="D23" s="94"/>
      <c r="E23" s="121"/>
      <c r="F23" s="121"/>
      <c r="G23" s="121"/>
      <c r="H23" s="121"/>
      <c r="I23" s="121"/>
      <c r="J23" s="121"/>
      <c r="K23" s="121"/>
      <c r="L23" s="121"/>
      <c r="M23" s="356"/>
    </row>
    <row r="24" spans="1:13" ht="21">
      <c r="A24" s="127"/>
      <c r="B24" s="127"/>
      <c r="C24" s="127"/>
      <c r="D24" s="94"/>
      <c r="E24" s="121"/>
      <c r="F24" s="121"/>
      <c r="G24" s="121"/>
      <c r="H24" s="121"/>
      <c r="I24" s="121"/>
      <c r="J24" s="121"/>
      <c r="K24" s="121"/>
      <c r="L24" s="121"/>
      <c r="M24" s="356"/>
    </row>
    <row r="25" spans="1:13" ht="21">
      <c r="A25" s="566" t="s">
        <v>26</v>
      </c>
      <c r="B25" s="566"/>
      <c r="C25" s="566"/>
      <c r="D25" s="566"/>
      <c r="E25" s="566"/>
      <c r="F25" s="566"/>
      <c r="G25" s="566"/>
      <c r="H25" s="566"/>
      <c r="I25" s="566"/>
      <c r="J25" s="566"/>
      <c r="K25" s="566"/>
      <c r="L25" s="352" t="s">
        <v>95</v>
      </c>
      <c r="M25" s="352"/>
    </row>
    <row r="26" spans="1:13" ht="21">
      <c r="A26" s="131" t="s">
        <v>80</v>
      </c>
      <c r="B26" s="131"/>
      <c r="C26" s="126"/>
      <c r="D26" s="126"/>
      <c r="E26" s="126" t="str">
        <f>+E2</f>
        <v>ป.1ฉ</v>
      </c>
      <c r="F26" s="122"/>
      <c r="G26" s="123"/>
      <c r="H26" s="124"/>
      <c r="I26" s="127"/>
      <c r="J26" s="126"/>
      <c r="K26" s="126"/>
      <c r="L26" s="126"/>
      <c r="M26" s="126"/>
    </row>
    <row r="27" spans="1:13" ht="19.5" thickBot="1">
      <c r="A27" s="569" t="s">
        <v>0</v>
      </c>
      <c r="B27" s="569"/>
      <c r="C27" s="569"/>
      <c r="D27" s="126" t="str">
        <f>+D3</f>
        <v>โรงเรียน กกกก</v>
      </c>
      <c r="E27" s="126"/>
      <c r="F27" s="126"/>
      <c r="G27" s="126"/>
      <c r="H27" s="126"/>
      <c r="I27" s="128" t="s">
        <v>96</v>
      </c>
      <c r="J27" s="129" t="str">
        <f>+J3</f>
        <v>สพป.ขอนแก่น เขต 1</v>
      </c>
      <c r="K27" s="129"/>
      <c r="L27" s="129"/>
      <c r="M27" s="129"/>
    </row>
    <row r="28" spans="1:13" ht="19.5" thickTop="1">
      <c r="A28" s="580" t="s">
        <v>3</v>
      </c>
      <c r="B28" s="572" t="s">
        <v>4</v>
      </c>
      <c r="C28" s="573"/>
      <c r="D28" s="573"/>
      <c r="E28" s="573"/>
      <c r="F28" s="576" t="s">
        <v>11</v>
      </c>
      <c r="G28" s="578" t="s">
        <v>13</v>
      </c>
      <c r="H28" s="567" t="s">
        <v>19</v>
      </c>
      <c r="I28" s="568"/>
      <c r="J28" s="567" t="s">
        <v>15</v>
      </c>
      <c r="K28" s="568"/>
      <c r="L28" s="570" t="s">
        <v>17</v>
      </c>
      <c r="M28" s="580" t="s">
        <v>5</v>
      </c>
    </row>
    <row r="29" spans="1:13" ht="19.5" thickBot="1">
      <c r="A29" s="581"/>
      <c r="B29" s="574"/>
      <c r="C29" s="575"/>
      <c r="D29" s="575"/>
      <c r="E29" s="575"/>
      <c r="F29" s="577"/>
      <c r="G29" s="579"/>
      <c r="H29" s="95" t="s">
        <v>27</v>
      </c>
      <c r="I29" s="95" t="s">
        <v>16</v>
      </c>
      <c r="J29" s="95" t="s">
        <v>27</v>
      </c>
      <c r="K29" s="95" t="s">
        <v>16</v>
      </c>
      <c r="L29" s="571"/>
      <c r="M29" s="581"/>
    </row>
    <row r="30" spans="1:13" ht="19.5" thickTop="1">
      <c r="A30" s="96"/>
      <c r="B30" s="596"/>
      <c r="C30" s="597"/>
      <c r="D30" s="597"/>
      <c r="E30" s="598"/>
      <c r="F30" s="97">
        <v>17</v>
      </c>
      <c r="G30" s="98"/>
      <c r="H30" s="99">
        <v>18</v>
      </c>
      <c r="I30" s="100">
        <f aca="true" t="shared" si="3" ref="I30:I40">SUM(H30)*$F30</f>
        <v>306</v>
      </c>
      <c r="J30" s="101">
        <v>19</v>
      </c>
      <c r="K30" s="100">
        <f aca="true" t="shared" si="4" ref="K30:K37">SUM(J30)*$F30</f>
        <v>323</v>
      </c>
      <c r="L30" s="102">
        <f aca="true" t="shared" si="5" ref="L30:L40">SUM(,I30,K30)</f>
        <v>629</v>
      </c>
      <c r="M30" s="98"/>
    </row>
    <row r="31" spans="1:13" ht="18.75">
      <c r="A31" s="132"/>
      <c r="B31" s="458"/>
      <c r="C31" s="459"/>
      <c r="D31" s="459"/>
      <c r="E31" s="460"/>
      <c r="F31" s="107">
        <v>20</v>
      </c>
      <c r="G31" s="108"/>
      <c r="H31" s="109">
        <v>222</v>
      </c>
      <c r="I31" s="100">
        <f t="shared" si="3"/>
        <v>4440</v>
      </c>
      <c r="J31" s="133">
        <v>221</v>
      </c>
      <c r="K31" s="100">
        <f t="shared" si="4"/>
        <v>4420</v>
      </c>
      <c r="L31" s="102">
        <f t="shared" si="5"/>
        <v>8860</v>
      </c>
      <c r="M31" s="108"/>
    </row>
    <row r="32" spans="1:13" ht="18.75">
      <c r="A32" s="134"/>
      <c r="B32" s="458"/>
      <c r="C32" s="459"/>
      <c r="D32" s="459"/>
      <c r="E32" s="460"/>
      <c r="F32" s="135"/>
      <c r="G32" s="136"/>
      <c r="H32" s="102"/>
      <c r="I32" s="100">
        <f t="shared" si="3"/>
        <v>0</v>
      </c>
      <c r="J32" s="137"/>
      <c r="K32" s="100">
        <f t="shared" si="4"/>
        <v>0</v>
      </c>
      <c r="L32" s="102">
        <f t="shared" si="5"/>
        <v>0</v>
      </c>
      <c r="M32" s="138"/>
    </row>
    <row r="33" spans="1:13" ht="18.75">
      <c r="A33" s="132"/>
      <c r="B33" s="599"/>
      <c r="C33" s="600"/>
      <c r="D33" s="600"/>
      <c r="E33" s="601"/>
      <c r="F33" s="135"/>
      <c r="G33" s="136"/>
      <c r="H33" s="102"/>
      <c r="I33" s="139">
        <f t="shared" si="3"/>
        <v>0</v>
      </c>
      <c r="J33" s="137"/>
      <c r="K33" s="139">
        <f t="shared" si="4"/>
        <v>0</v>
      </c>
      <c r="L33" s="140">
        <f t="shared" si="5"/>
        <v>0</v>
      </c>
      <c r="M33" s="138"/>
    </row>
    <row r="34" spans="1:13" ht="18.75">
      <c r="A34" s="141"/>
      <c r="B34" s="142"/>
      <c r="C34" s="143"/>
      <c r="D34" s="462"/>
      <c r="E34" s="463"/>
      <c r="F34" s="135"/>
      <c r="G34" s="136"/>
      <c r="H34" s="102"/>
      <c r="I34" s="100">
        <f t="shared" si="3"/>
        <v>0</v>
      </c>
      <c r="J34" s="146"/>
      <c r="K34" s="100">
        <f t="shared" si="4"/>
        <v>0</v>
      </c>
      <c r="L34" s="102">
        <f t="shared" si="5"/>
        <v>0</v>
      </c>
      <c r="M34" s="147"/>
    </row>
    <row r="35" spans="1:13" ht="18.75">
      <c r="A35" s="141"/>
      <c r="B35" s="142"/>
      <c r="C35" s="143"/>
      <c r="D35" s="462"/>
      <c r="E35" s="463"/>
      <c r="F35" s="148"/>
      <c r="G35" s="136"/>
      <c r="H35" s="102"/>
      <c r="I35" s="139">
        <f t="shared" si="3"/>
        <v>0</v>
      </c>
      <c r="J35" s="146"/>
      <c r="K35" s="100">
        <f t="shared" si="4"/>
        <v>0</v>
      </c>
      <c r="L35" s="140">
        <f t="shared" si="5"/>
        <v>0</v>
      </c>
      <c r="M35" s="147"/>
    </row>
    <row r="36" spans="1:13" ht="18.75">
      <c r="A36" s="141"/>
      <c r="B36" s="142"/>
      <c r="C36" s="143"/>
      <c r="D36" s="462"/>
      <c r="E36" s="463"/>
      <c r="F36" s="148"/>
      <c r="G36" s="136"/>
      <c r="H36" s="102"/>
      <c r="I36" s="100">
        <f t="shared" si="3"/>
        <v>0</v>
      </c>
      <c r="J36" s="146"/>
      <c r="K36" s="100">
        <f t="shared" si="4"/>
        <v>0</v>
      </c>
      <c r="L36" s="102">
        <f t="shared" si="5"/>
        <v>0</v>
      </c>
      <c r="M36" s="147"/>
    </row>
    <row r="37" spans="1:13" ht="18.75">
      <c r="A37" s="141"/>
      <c r="B37" s="142"/>
      <c r="C37" s="143"/>
      <c r="D37" s="462"/>
      <c r="E37" s="463"/>
      <c r="F37" s="135"/>
      <c r="G37" s="136"/>
      <c r="H37" s="102"/>
      <c r="I37" s="139">
        <f t="shared" si="3"/>
        <v>0</v>
      </c>
      <c r="J37" s="146"/>
      <c r="K37" s="139">
        <f t="shared" si="4"/>
        <v>0</v>
      </c>
      <c r="L37" s="140">
        <f t="shared" si="5"/>
        <v>0</v>
      </c>
      <c r="M37" s="147"/>
    </row>
    <row r="38" spans="1:13" ht="18.75">
      <c r="A38" s="132"/>
      <c r="B38" s="458"/>
      <c r="C38" s="459"/>
      <c r="D38" s="459"/>
      <c r="E38" s="460"/>
      <c r="F38" s="149"/>
      <c r="G38" s="150"/>
      <c r="H38" s="151"/>
      <c r="I38" s="100">
        <f t="shared" si="3"/>
        <v>0</v>
      </c>
      <c r="J38" s="152"/>
      <c r="K38" s="153">
        <f>SUM(K34:K37)</f>
        <v>0</v>
      </c>
      <c r="L38" s="102">
        <f t="shared" si="5"/>
        <v>0</v>
      </c>
      <c r="M38" s="147"/>
    </row>
    <row r="39" spans="1:13" ht="18.75">
      <c r="A39" s="141"/>
      <c r="B39" s="458"/>
      <c r="C39" s="459"/>
      <c r="D39" s="459"/>
      <c r="E39" s="460"/>
      <c r="F39" s="135"/>
      <c r="G39" s="136"/>
      <c r="H39" s="102"/>
      <c r="I39" s="139">
        <f t="shared" si="3"/>
        <v>0</v>
      </c>
      <c r="J39" s="137"/>
      <c r="K39" s="100">
        <f>SUM(J39)*$F39</f>
        <v>0</v>
      </c>
      <c r="L39" s="140">
        <f t="shared" si="5"/>
        <v>0</v>
      </c>
      <c r="M39" s="138"/>
    </row>
    <row r="40" spans="1:13" ht="19.5" thickBot="1">
      <c r="A40" s="141"/>
      <c r="B40" s="160"/>
      <c r="C40" s="604"/>
      <c r="D40" s="605"/>
      <c r="E40" s="606"/>
      <c r="F40" s="161"/>
      <c r="G40" s="162"/>
      <c r="H40" s="140"/>
      <c r="I40" s="100">
        <f t="shared" si="3"/>
        <v>0</v>
      </c>
      <c r="J40" s="137"/>
      <c r="K40" s="100">
        <f>SUM(J40)*$F40</f>
        <v>0</v>
      </c>
      <c r="L40" s="102">
        <f t="shared" si="5"/>
        <v>0</v>
      </c>
      <c r="M40" s="138"/>
    </row>
    <row r="41" spans="1:13" ht="18.75">
      <c r="A41" s="163"/>
      <c r="B41" s="164"/>
      <c r="C41" s="165"/>
      <c r="D41" s="166"/>
      <c r="E41" s="166" t="s">
        <v>82</v>
      </c>
      <c r="F41" s="224"/>
      <c r="G41" s="166"/>
      <c r="H41" s="225"/>
      <c r="I41" s="171">
        <f>SUM(I30:I40)</f>
        <v>4746</v>
      </c>
      <c r="J41" s="172"/>
      <c r="K41" s="173">
        <f>SUM(K30:K40)</f>
        <v>4743</v>
      </c>
      <c r="L41" s="173">
        <f>SUM(L30:L40)</f>
        <v>9489</v>
      </c>
      <c r="M41" s="174"/>
    </row>
    <row r="42" spans="1:13" ht="19.5" thickBot="1">
      <c r="A42" s="175"/>
      <c r="B42" s="164"/>
      <c r="C42" s="165"/>
      <c r="D42" s="166"/>
      <c r="E42" s="166" t="s">
        <v>83</v>
      </c>
      <c r="F42" s="224"/>
      <c r="G42" s="166"/>
      <c r="H42" s="225"/>
      <c r="I42" s="177">
        <f>SUM(I18+I41)</f>
        <v>5088</v>
      </c>
      <c r="J42" s="178"/>
      <c r="K42" s="177">
        <f>SUM(K18+K41)</f>
        <v>5110</v>
      </c>
      <c r="L42" s="177">
        <f>SUM(L18+L41)</f>
        <v>10198</v>
      </c>
      <c r="M42" s="179"/>
    </row>
    <row r="43" spans="1:13" ht="21">
      <c r="A43" s="127"/>
      <c r="B43" s="127"/>
      <c r="C43" s="127"/>
      <c r="D43" s="94"/>
      <c r="E43" s="127"/>
      <c r="F43" s="356"/>
      <c r="G43" s="356"/>
      <c r="H43" s="356"/>
      <c r="I43" s="357"/>
      <c r="J43" s="357"/>
      <c r="K43" s="357"/>
      <c r="L43" s="357"/>
      <c r="M43" s="356"/>
    </row>
    <row r="44" spans="1:13" ht="21">
      <c r="A44" s="127"/>
      <c r="B44" s="127"/>
      <c r="C44" s="127"/>
      <c r="D44" s="94"/>
      <c r="E44" s="565" t="s">
        <v>110</v>
      </c>
      <c r="F44" s="624"/>
      <c r="G44" s="624"/>
      <c r="H44" s="624"/>
      <c r="I44" s="565" t="s">
        <v>98</v>
      </c>
      <c r="J44" s="565"/>
      <c r="K44" s="565"/>
      <c r="L44" s="565"/>
      <c r="M44" s="356"/>
    </row>
    <row r="45" spans="1:13" ht="21">
      <c r="A45" s="127"/>
      <c r="B45" s="127"/>
      <c r="C45" s="127"/>
      <c r="D45" s="94"/>
      <c r="E45" s="624" t="s">
        <v>99</v>
      </c>
      <c r="F45" s="624"/>
      <c r="G45" s="624"/>
      <c r="H45" s="624"/>
      <c r="I45" s="624" t="s">
        <v>99</v>
      </c>
      <c r="J45" s="624"/>
      <c r="K45" s="624"/>
      <c r="L45" s="624"/>
      <c r="M45" s="356"/>
    </row>
    <row r="46" spans="1:13" ht="21">
      <c r="A46" s="127"/>
      <c r="B46" s="127"/>
      <c r="C46" s="127"/>
      <c r="D46" s="94"/>
      <c r="E46" s="121"/>
      <c r="F46" s="121"/>
      <c r="G46" s="121"/>
      <c r="H46" s="121"/>
      <c r="I46" s="624" t="s">
        <v>100</v>
      </c>
      <c r="J46" s="624"/>
      <c r="K46" s="624"/>
      <c r="L46" s="624"/>
      <c r="M46" s="356"/>
    </row>
    <row r="47" spans="1:13" ht="21">
      <c r="A47" s="127"/>
      <c r="B47" s="127"/>
      <c r="C47" s="127"/>
      <c r="D47" s="94"/>
      <c r="E47" s="121"/>
      <c r="F47" s="121"/>
      <c r="G47" s="121"/>
      <c r="H47" s="121"/>
      <c r="I47" s="121"/>
      <c r="J47" s="121"/>
      <c r="K47" s="121"/>
      <c r="L47" s="121"/>
      <c r="M47" s="356"/>
    </row>
    <row r="48" spans="1:13" ht="21">
      <c r="A48" s="127"/>
      <c r="B48" s="127"/>
      <c r="C48" s="127"/>
      <c r="D48" s="94"/>
      <c r="E48" s="121"/>
      <c r="F48" s="121"/>
      <c r="G48" s="121"/>
      <c r="H48" s="121"/>
      <c r="I48" s="121"/>
      <c r="J48" s="121"/>
      <c r="K48" s="121"/>
      <c r="L48" s="121"/>
      <c r="M48" s="356"/>
    </row>
    <row r="49" spans="1:13" ht="21">
      <c r="A49" s="566" t="s">
        <v>26</v>
      </c>
      <c r="B49" s="566"/>
      <c r="C49" s="566"/>
      <c r="D49" s="566"/>
      <c r="E49" s="566"/>
      <c r="F49" s="566"/>
      <c r="G49" s="566"/>
      <c r="H49" s="566"/>
      <c r="I49" s="566"/>
      <c r="J49" s="566"/>
      <c r="K49" s="566"/>
      <c r="L49" s="352" t="s">
        <v>95</v>
      </c>
      <c r="M49" s="352"/>
    </row>
    <row r="50" spans="1:13" ht="21">
      <c r="A50" s="131" t="s">
        <v>80</v>
      </c>
      <c r="B50" s="131"/>
      <c r="C50" s="126"/>
      <c r="D50" s="126"/>
      <c r="E50" s="126" t="str">
        <f>+E2</f>
        <v>ป.1ฉ</v>
      </c>
      <c r="F50" s="122"/>
      <c r="G50" s="123"/>
      <c r="H50" s="124"/>
      <c r="I50" s="127"/>
      <c r="J50" s="126"/>
      <c r="K50" s="126"/>
      <c r="L50" s="126"/>
      <c r="M50" s="126"/>
    </row>
    <row r="51" spans="1:13" ht="19.5" thickBot="1">
      <c r="A51" s="569" t="s">
        <v>0</v>
      </c>
      <c r="B51" s="569"/>
      <c r="C51" s="569"/>
      <c r="D51" s="126" t="str">
        <f>+D3</f>
        <v>โรงเรียน กกกก</v>
      </c>
      <c r="E51" s="126"/>
      <c r="F51" s="126"/>
      <c r="G51" s="126"/>
      <c r="H51" s="126"/>
      <c r="I51" s="128" t="s">
        <v>96</v>
      </c>
      <c r="J51" s="129" t="str">
        <f>+J3</f>
        <v>สพป.ขอนแก่น เขต 1</v>
      </c>
      <c r="K51" s="129"/>
      <c r="L51" s="129"/>
      <c r="M51" s="129"/>
    </row>
    <row r="52" spans="1:13" ht="19.5" thickTop="1">
      <c r="A52" s="580" t="s">
        <v>3</v>
      </c>
      <c r="B52" s="572" t="s">
        <v>4</v>
      </c>
      <c r="C52" s="573"/>
      <c r="D52" s="573"/>
      <c r="E52" s="573"/>
      <c r="F52" s="576" t="s">
        <v>11</v>
      </c>
      <c r="G52" s="578" t="s">
        <v>13</v>
      </c>
      <c r="H52" s="567" t="s">
        <v>19</v>
      </c>
      <c r="I52" s="568"/>
      <c r="J52" s="567" t="s">
        <v>15</v>
      </c>
      <c r="K52" s="568"/>
      <c r="L52" s="570" t="s">
        <v>17</v>
      </c>
      <c r="M52" s="580" t="s">
        <v>5</v>
      </c>
    </row>
    <row r="53" spans="1:13" ht="19.5" thickBot="1">
      <c r="A53" s="581"/>
      <c r="B53" s="574"/>
      <c r="C53" s="575"/>
      <c r="D53" s="575"/>
      <c r="E53" s="575"/>
      <c r="F53" s="577"/>
      <c r="G53" s="579"/>
      <c r="H53" s="95" t="s">
        <v>27</v>
      </c>
      <c r="I53" s="95" t="s">
        <v>16</v>
      </c>
      <c r="J53" s="95" t="s">
        <v>27</v>
      </c>
      <c r="K53" s="95" t="s">
        <v>16</v>
      </c>
      <c r="L53" s="571"/>
      <c r="M53" s="581"/>
    </row>
    <row r="54" spans="1:13" ht="19.5" thickTop="1">
      <c r="A54" s="96"/>
      <c r="B54" s="596"/>
      <c r="C54" s="597"/>
      <c r="D54" s="597"/>
      <c r="E54" s="598"/>
      <c r="F54" s="97">
        <v>23</v>
      </c>
      <c r="G54" s="98"/>
      <c r="H54" s="99">
        <v>24</v>
      </c>
      <c r="I54" s="100">
        <f aca="true" t="shared" si="6" ref="I54:I64">SUM(H54)*$F54</f>
        <v>552</v>
      </c>
      <c r="J54" s="101">
        <v>25</v>
      </c>
      <c r="K54" s="100">
        <f aca="true" t="shared" si="7" ref="K54:K61">SUM(J54)*$F54</f>
        <v>575</v>
      </c>
      <c r="L54" s="102">
        <f aca="true" t="shared" si="8" ref="L54:L64">SUM(,I54,K54)</f>
        <v>1127</v>
      </c>
      <c r="M54" s="98"/>
    </row>
    <row r="55" spans="1:13" ht="18.75">
      <c r="A55" s="132"/>
      <c r="B55" s="458"/>
      <c r="C55" s="459"/>
      <c r="D55" s="459"/>
      <c r="E55" s="460"/>
      <c r="F55" s="107">
        <v>26</v>
      </c>
      <c r="G55" s="108"/>
      <c r="H55" s="109">
        <v>222</v>
      </c>
      <c r="I55" s="100">
        <f t="shared" si="6"/>
        <v>5772</v>
      </c>
      <c r="J55" s="133">
        <v>27</v>
      </c>
      <c r="K55" s="100">
        <f t="shared" si="7"/>
        <v>702</v>
      </c>
      <c r="L55" s="102">
        <f t="shared" si="8"/>
        <v>6474</v>
      </c>
      <c r="M55" s="108"/>
    </row>
    <row r="56" spans="1:13" ht="18.75">
      <c r="A56" s="134"/>
      <c r="B56" s="458"/>
      <c r="C56" s="459"/>
      <c r="D56" s="459"/>
      <c r="E56" s="460"/>
      <c r="F56" s="135"/>
      <c r="G56" s="136"/>
      <c r="H56" s="102"/>
      <c r="I56" s="100">
        <f t="shared" si="6"/>
        <v>0</v>
      </c>
      <c r="J56" s="137"/>
      <c r="K56" s="100">
        <f t="shared" si="7"/>
        <v>0</v>
      </c>
      <c r="L56" s="102">
        <f t="shared" si="8"/>
        <v>0</v>
      </c>
      <c r="M56" s="138"/>
    </row>
    <row r="57" spans="1:13" ht="18.75">
      <c r="A57" s="132"/>
      <c r="B57" s="599"/>
      <c r="C57" s="600"/>
      <c r="D57" s="600"/>
      <c r="E57" s="601"/>
      <c r="F57" s="135"/>
      <c r="G57" s="136"/>
      <c r="H57" s="102"/>
      <c r="I57" s="139">
        <f t="shared" si="6"/>
        <v>0</v>
      </c>
      <c r="J57" s="137"/>
      <c r="K57" s="139">
        <f t="shared" si="7"/>
        <v>0</v>
      </c>
      <c r="L57" s="140">
        <f t="shared" si="8"/>
        <v>0</v>
      </c>
      <c r="M57" s="138"/>
    </row>
    <row r="58" spans="1:13" ht="18.75">
      <c r="A58" s="141"/>
      <c r="B58" s="142"/>
      <c r="C58" s="143"/>
      <c r="D58" s="462"/>
      <c r="E58" s="463"/>
      <c r="F58" s="135"/>
      <c r="G58" s="136"/>
      <c r="H58" s="102"/>
      <c r="I58" s="100">
        <f t="shared" si="6"/>
        <v>0</v>
      </c>
      <c r="J58" s="146"/>
      <c r="K58" s="100">
        <f t="shared" si="7"/>
        <v>0</v>
      </c>
      <c r="L58" s="102">
        <f t="shared" si="8"/>
        <v>0</v>
      </c>
      <c r="M58" s="147"/>
    </row>
    <row r="59" spans="1:13" ht="18.75">
      <c r="A59" s="141"/>
      <c r="B59" s="142"/>
      <c r="C59" s="143"/>
      <c r="D59" s="462"/>
      <c r="E59" s="463"/>
      <c r="F59" s="148"/>
      <c r="G59" s="136"/>
      <c r="H59" s="102"/>
      <c r="I59" s="139">
        <f t="shared" si="6"/>
        <v>0</v>
      </c>
      <c r="J59" s="146"/>
      <c r="K59" s="100">
        <f t="shared" si="7"/>
        <v>0</v>
      </c>
      <c r="L59" s="140">
        <f t="shared" si="8"/>
        <v>0</v>
      </c>
      <c r="M59" s="147"/>
    </row>
    <row r="60" spans="1:13" ht="18.75">
      <c r="A60" s="141"/>
      <c r="B60" s="142"/>
      <c r="C60" s="143"/>
      <c r="D60" s="462"/>
      <c r="E60" s="463"/>
      <c r="F60" s="148"/>
      <c r="G60" s="136"/>
      <c r="H60" s="102"/>
      <c r="I60" s="100">
        <f t="shared" si="6"/>
        <v>0</v>
      </c>
      <c r="J60" s="146"/>
      <c r="K60" s="100">
        <f t="shared" si="7"/>
        <v>0</v>
      </c>
      <c r="L60" s="102">
        <f t="shared" si="8"/>
        <v>0</v>
      </c>
      <c r="M60" s="147"/>
    </row>
    <row r="61" spans="1:13" ht="18.75">
      <c r="A61" s="141"/>
      <c r="B61" s="142"/>
      <c r="C61" s="143"/>
      <c r="D61" s="462"/>
      <c r="E61" s="463"/>
      <c r="F61" s="135"/>
      <c r="G61" s="136"/>
      <c r="H61" s="102"/>
      <c r="I61" s="139">
        <f t="shared" si="6"/>
        <v>0</v>
      </c>
      <c r="J61" s="146"/>
      <c r="K61" s="139">
        <f t="shared" si="7"/>
        <v>0</v>
      </c>
      <c r="L61" s="140">
        <f t="shared" si="8"/>
        <v>0</v>
      </c>
      <c r="M61" s="147"/>
    </row>
    <row r="62" spans="1:13" ht="18.75">
      <c r="A62" s="132"/>
      <c r="B62" s="458"/>
      <c r="C62" s="459"/>
      <c r="D62" s="459"/>
      <c r="E62" s="460"/>
      <c r="F62" s="149"/>
      <c r="G62" s="150"/>
      <c r="H62" s="151"/>
      <c r="I62" s="100">
        <f t="shared" si="6"/>
        <v>0</v>
      </c>
      <c r="J62" s="152"/>
      <c r="K62" s="153">
        <f>SUM(K58:K61)</f>
        <v>0</v>
      </c>
      <c r="L62" s="102">
        <f t="shared" si="8"/>
        <v>0</v>
      </c>
      <c r="M62" s="147"/>
    </row>
    <row r="63" spans="1:13" ht="18.75">
      <c r="A63" s="141"/>
      <c r="B63" s="458"/>
      <c r="C63" s="459"/>
      <c r="D63" s="459"/>
      <c r="E63" s="460"/>
      <c r="F63" s="135"/>
      <c r="G63" s="136"/>
      <c r="H63" s="102"/>
      <c r="I63" s="139">
        <f t="shared" si="6"/>
        <v>0</v>
      </c>
      <c r="J63" s="137"/>
      <c r="K63" s="100">
        <f>SUM(J63)*$F63</f>
        <v>0</v>
      </c>
      <c r="L63" s="140">
        <f t="shared" si="8"/>
        <v>0</v>
      </c>
      <c r="M63" s="138"/>
    </row>
    <row r="64" spans="1:13" ht="19.5" thickBot="1">
      <c r="A64" s="141"/>
      <c r="B64" s="142"/>
      <c r="C64" s="143"/>
      <c r="D64" s="602"/>
      <c r="E64" s="603"/>
      <c r="F64" s="135"/>
      <c r="G64" s="136"/>
      <c r="H64" s="102"/>
      <c r="I64" s="100">
        <f t="shared" si="6"/>
        <v>0</v>
      </c>
      <c r="J64" s="146"/>
      <c r="K64" s="100">
        <f>SUM(J64)*$F64</f>
        <v>0</v>
      </c>
      <c r="L64" s="102">
        <f t="shared" si="8"/>
        <v>0</v>
      </c>
      <c r="M64" s="147"/>
    </row>
    <row r="65" spans="1:13" ht="18.75">
      <c r="A65" s="163"/>
      <c r="B65" s="164"/>
      <c r="C65" s="165"/>
      <c r="D65" s="166"/>
      <c r="E65" s="166" t="s">
        <v>84</v>
      </c>
      <c r="F65" s="224"/>
      <c r="G65" s="166"/>
      <c r="H65" s="225"/>
      <c r="I65" s="171">
        <f>SUM(I54:I64)</f>
        <v>6324</v>
      </c>
      <c r="J65" s="172"/>
      <c r="K65" s="173">
        <f>SUM(K54:K64)</f>
        <v>1277</v>
      </c>
      <c r="L65" s="173">
        <f>SUM(L54:L64)</f>
        <v>7601</v>
      </c>
      <c r="M65" s="174"/>
    </row>
    <row r="66" spans="1:13" ht="19.5" thickBot="1">
      <c r="A66" s="175"/>
      <c r="B66" s="164"/>
      <c r="C66" s="165"/>
      <c r="D66" s="166"/>
      <c r="E66" s="166" t="s">
        <v>85</v>
      </c>
      <c r="F66" s="224"/>
      <c r="G66" s="166"/>
      <c r="H66" s="225"/>
      <c r="I66" s="177">
        <f>SUM(I42+I65)</f>
        <v>11412</v>
      </c>
      <c r="J66" s="178"/>
      <c r="K66" s="177">
        <f>SUM(K42+K65)</f>
        <v>6387</v>
      </c>
      <c r="L66" s="177">
        <f>SUM(L42+L65)</f>
        <v>17799</v>
      </c>
      <c r="M66" s="179"/>
    </row>
    <row r="67" spans="1:13" ht="21">
      <c r="A67" s="127"/>
      <c r="B67" s="127"/>
      <c r="C67" s="127"/>
      <c r="D67" s="94"/>
      <c r="E67" s="127"/>
      <c r="F67" s="356"/>
      <c r="G67" s="356"/>
      <c r="H67" s="356"/>
      <c r="I67" s="357"/>
      <c r="J67" s="357"/>
      <c r="K67" s="357"/>
      <c r="L67" s="357"/>
      <c r="M67" s="356"/>
    </row>
    <row r="68" spans="1:13" ht="21">
      <c r="A68" s="127"/>
      <c r="B68" s="127"/>
      <c r="C68" s="127"/>
      <c r="D68" s="94"/>
      <c r="E68" s="565" t="s">
        <v>110</v>
      </c>
      <c r="F68" s="624"/>
      <c r="G68" s="624"/>
      <c r="H68" s="624"/>
      <c r="I68" s="565" t="s">
        <v>98</v>
      </c>
      <c r="J68" s="565"/>
      <c r="K68" s="565"/>
      <c r="L68" s="565"/>
      <c r="M68" s="356"/>
    </row>
    <row r="69" spans="1:13" ht="21">
      <c r="A69" s="127"/>
      <c r="B69" s="127"/>
      <c r="C69" s="127"/>
      <c r="D69" s="94"/>
      <c r="E69" s="624" t="s">
        <v>99</v>
      </c>
      <c r="F69" s="624"/>
      <c r="G69" s="624"/>
      <c r="H69" s="624"/>
      <c r="I69" s="624" t="s">
        <v>99</v>
      </c>
      <c r="J69" s="624"/>
      <c r="K69" s="624"/>
      <c r="L69" s="624"/>
      <c r="M69" s="356"/>
    </row>
    <row r="70" spans="1:13" ht="21">
      <c r="A70" s="127"/>
      <c r="B70" s="127"/>
      <c r="C70" s="127"/>
      <c r="D70" s="94"/>
      <c r="E70" s="121"/>
      <c r="F70" s="121"/>
      <c r="G70" s="121"/>
      <c r="H70" s="121"/>
      <c r="I70" s="624" t="s">
        <v>100</v>
      </c>
      <c r="J70" s="624"/>
      <c r="K70" s="624"/>
      <c r="L70" s="624"/>
      <c r="M70" s="356"/>
    </row>
    <row r="71" spans="1:13" ht="21">
      <c r="A71" s="127"/>
      <c r="B71" s="127"/>
      <c r="C71" s="127"/>
      <c r="D71" s="94"/>
      <c r="E71" s="121"/>
      <c r="F71" s="121"/>
      <c r="G71" s="121"/>
      <c r="H71" s="121"/>
      <c r="I71" s="121"/>
      <c r="J71" s="121"/>
      <c r="K71" s="121"/>
      <c r="L71" s="121"/>
      <c r="M71" s="356"/>
    </row>
    <row r="72" spans="1:13" ht="21">
      <c r="A72" s="127"/>
      <c r="B72" s="127"/>
      <c r="C72" s="127"/>
      <c r="D72" s="94"/>
      <c r="E72" s="121"/>
      <c r="F72" s="121"/>
      <c r="G72" s="121"/>
      <c r="H72" s="121"/>
      <c r="I72" s="121"/>
      <c r="J72" s="121"/>
      <c r="K72" s="121"/>
      <c r="L72" s="121"/>
      <c r="M72" s="356"/>
    </row>
    <row r="73" spans="1:13" ht="21">
      <c r="A73" s="566" t="s">
        <v>26</v>
      </c>
      <c r="B73" s="566"/>
      <c r="C73" s="566"/>
      <c r="D73" s="566"/>
      <c r="E73" s="566"/>
      <c r="F73" s="566"/>
      <c r="G73" s="566"/>
      <c r="H73" s="566"/>
      <c r="I73" s="566"/>
      <c r="J73" s="566"/>
      <c r="K73" s="566"/>
      <c r="L73" s="352" t="s">
        <v>95</v>
      </c>
      <c r="M73" s="352"/>
    </row>
    <row r="74" spans="1:13" ht="21">
      <c r="A74" s="131" t="s">
        <v>80</v>
      </c>
      <c r="B74" s="131"/>
      <c r="C74" s="126"/>
      <c r="D74" s="126"/>
      <c r="E74" s="126" t="str">
        <f>+E2</f>
        <v>ป.1ฉ</v>
      </c>
      <c r="F74" s="122"/>
      <c r="G74" s="123"/>
      <c r="H74" s="124"/>
      <c r="I74" s="127"/>
      <c r="J74" s="126"/>
      <c r="K74" s="126"/>
      <c r="L74" s="126"/>
      <c r="M74" s="126"/>
    </row>
    <row r="75" spans="1:13" ht="19.5" thickBot="1">
      <c r="A75" s="569" t="s">
        <v>0</v>
      </c>
      <c r="B75" s="569"/>
      <c r="C75" s="569"/>
      <c r="D75" s="126" t="str">
        <f>+D3</f>
        <v>โรงเรียน กกกก</v>
      </c>
      <c r="E75" s="126"/>
      <c r="F75" s="126"/>
      <c r="G75" s="126"/>
      <c r="H75" s="126"/>
      <c r="I75" s="128" t="s">
        <v>96</v>
      </c>
      <c r="J75" s="129" t="str">
        <f>+J3</f>
        <v>สพป.ขอนแก่น เขต 1</v>
      </c>
      <c r="K75" s="129"/>
      <c r="L75" s="129"/>
      <c r="M75" s="129"/>
    </row>
    <row r="76" spans="1:13" ht="19.5" thickTop="1">
      <c r="A76" s="580" t="s">
        <v>3</v>
      </c>
      <c r="B76" s="572" t="s">
        <v>4</v>
      </c>
      <c r="C76" s="573"/>
      <c r="D76" s="573"/>
      <c r="E76" s="573"/>
      <c r="F76" s="576" t="s">
        <v>11</v>
      </c>
      <c r="G76" s="578" t="s">
        <v>13</v>
      </c>
      <c r="H76" s="567" t="s">
        <v>19</v>
      </c>
      <c r="I76" s="568"/>
      <c r="J76" s="567" t="s">
        <v>15</v>
      </c>
      <c r="K76" s="568"/>
      <c r="L76" s="570" t="s">
        <v>17</v>
      </c>
      <c r="M76" s="580" t="s">
        <v>5</v>
      </c>
    </row>
    <row r="77" spans="1:13" ht="19.5" thickBot="1">
      <c r="A77" s="581"/>
      <c r="B77" s="574"/>
      <c r="C77" s="575"/>
      <c r="D77" s="575"/>
      <c r="E77" s="575"/>
      <c r="F77" s="577"/>
      <c r="G77" s="579"/>
      <c r="H77" s="95" t="s">
        <v>27</v>
      </c>
      <c r="I77" s="95" t="s">
        <v>16</v>
      </c>
      <c r="J77" s="95" t="s">
        <v>27</v>
      </c>
      <c r="K77" s="95" t="s">
        <v>16</v>
      </c>
      <c r="L77" s="571"/>
      <c r="M77" s="581"/>
    </row>
    <row r="78" spans="1:13" ht="19.5" thickTop="1">
      <c r="A78" s="96"/>
      <c r="B78" s="596"/>
      <c r="C78" s="597"/>
      <c r="D78" s="597"/>
      <c r="E78" s="598"/>
      <c r="F78" s="97">
        <v>23</v>
      </c>
      <c r="G78" s="98"/>
      <c r="H78" s="99">
        <v>24</v>
      </c>
      <c r="I78" s="100">
        <f aca="true" t="shared" si="9" ref="I78:I88">SUM(H78)*$F78</f>
        <v>552</v>
      </c>
      <c r="J78" s="101">
        <v>25</v>
      </c>
      <c r="K78" s="100">
        <f aca="true" t="shared" si="10" ref="K78:K85">SUM(J78)*$F78</f>
        <v>575</v>
      </c>
      <c r="L78" s="102">
        <f aca="true" t="shared" si="11" ref="L78:L88">SUM(,I78,K78)</f>
        <v>1127</v>
      </c>
      <c r="M78" s="98"/>
    </row>
    <row r="79" spans="1:13" ht="18.75">
      <c r="A79" s="132"/>
      <c r="B79" s="458"/>
      <c r="C79" s="459"/>
      <c r="D79" s="459"/>
      <c r="E79" s="460"/>
      <c r="F79" s="107">
        <v>26</v>
      </c>
      <c r="G79" s="108"/>
      <c r="H79" s="109">
        <v>222</v>
      </c>
      <c r="I79" s="100">
        <f t="shared" si="9"/>
        <v>5772</v>
      </c>
      <c r="J79" s="133">
        <v>27</v>
      </c>
      <c r="K79" s="100">
        <f t="shared" si="10"/>
        <v>702</v>
      </c>
      <c r="L79" s="102">
        <f t="shared" si="11"/>
        <v>6474</v>
      </c>
      <c r="M79" s="108"/>
    </row>
    <row r="80" spans="1:13" ht="18.75">
      <c r="A80" s="134"/>
      <c r="B80" s="458"/>
      <c r="C80" s="459"/>
      <c r="D80" s="459"/>
      <c r="E80" s="460"/>
      <c r="F80" s="135"/>
      <c r="G80" s="136"/>
      <c r="H80" s="102"/>
      <c r="I80" s="100">
        <f t="shared" si="9"/>
        <v>0</v>
      </c>
      <c r="J80" s="137"/>
      <c r="K80" s="100">
        <f t="shared" si="10"/>
        <v>0</v>
      </c>
      <c r="L80" s="102">
        <f t="shared" si="11"/>
        <v>0</v>
      </c>
      <c r="M80" s="138"/>
    </row>
    <row r="81" spans="1:13" ht="18.75">
      <c r="A81" s="132"/>
      <c r="B81" s="599"/>
      <c r="C81" s="600"/>
      <c r="D81" s="600"/>
      <c r="E81" s="601"/>
      <c r="F81" s="135"/>
      <c r="G81" s="136"/>
      <c r="H81" s="102"/>
      <c r="I81" s="139">
        <f t="shared" si="9"/>
        <v>0</v>
      </c>
      <c r="J81" s="137"/>
      <c r="K81" s="139">
        <f t="shared" si="10"/>
        <v>0</v>
      </c>
      <c r="L81" s="140">
        <f t="shared" si="11"/>
        <v>0</v>
      </c>
      <c r="M81" s="138"/>
    </row>
    <row r="82" spans="1:13" ht="18.75">
      <c r="A82" s="141"/>
      <c r="B82" s="142"/>
      <c r="C82" s="143"/>
      <c r="D82" s="462"/>
      <c r="E82" s="463"/>
      <c r="F82" s="135"/>
      <c r="G82" s="136"/>
      <c r="H82" s="102"/>
      <c r="I82" s="100">
        <f t="shared" si="9"/>
        <v>0</v>
      </c>
      <c r="J82" s="146"/>
      <c r="K82" s="100">
        <f t="shared" si="10"/>
        <v>0</v>
      </c>
      <c r="L82" s="102">
        <f t="shared" si="11"/>
        <v>0</v>
      </c>
      <c r="M82" s="147"/>
    </row>
    <row r="83" spans="1:13" ht="18.75">
      <c r="A83" s="141"/>
      <c r="B83" s="142"/>
      <c r="C83" s="143"/>
      <c r="D83" s="462"/>
      <c r="E83" s="463"/>
      <c r="F83" s="148"/>
      <c r="G83" s="136"/>
      <c r="H83" s="102"/>
      <c r="I83" s="139">
        <f t="shared" si="9"/>
        <v>0</v>
      </c>
      <c r="J83" s="146"/>
      <c r="K83" s="100">
        <f t="shared" si="10"/>
        <v>0</v>
      </c>
      <c r="L83" s="140">
        <f t="shared" si="11"/>
        <v>0</v>
      </c>
      <c r="M83" s="147"/>
    </row>
    <row r="84" spans="1:13" ht="18.75">
      <c r="A84" s="141"/>
      <c r="B84" s="142"/>
      <c r="C84" s="143"/>
      <c r="D84" s="462"/>
      <c r="E84" s="463"/>
      <c r="F84" s="148"/>
      <c r="G84" s="136"/>
      <c r="H84" s="102"/>
      <c r="I84" s="100">
        <f t="shared" si="9"/>
        <v>0</v>
      </c>
      <c r="J84" s="146"/>
      <c r="K84" s="100">
        <f t="shared" si="10"/>
        <v>0</v>
      </c>
      <c r="L84" s="102">
        <f t="shared" si="11"/>
        <v>0</v>
      </c>
      <c r="M84" s="147"/>
    </row>
    <row r="85" spans="1:13" ht="18.75">
      <c r="A85" s="141"/>
      <c r="B85" s="142"/>
      <c r="C85" s="143"/>
      <c r="D85" s="462"/>
      <c r="E85" s="463"/>
      <c r="F85" s="135"/>
      <c r="G85" s="136"/>
      <c r="H85" s="102"/>
      <c r="I85" s="139">
        <f t="shared" si="9"/>
        <v>0</v>
      </c>
      <c r="J85" s="146"/>
      <c r="K85" s="139">
        <f t="shared" si="10"/>
        <v>0</v>
      </c>
      <c r="L85" s="140">
        <f t="shared" si="11"/>
        <v>0</v>
      </c>
      <c r="M85" s="147"/>
    </row>
    <row r="86" spans="1:13" ht="18.75">
      <c r="A86" s="132"/>
      <c r="B86" s="458"/>
      <c r="C86" s="459"/>
      <c r="D86" s="459"/>
      <c r="E86" s="460"/>
      <c r="F86" s="149"/>
      <c r="G86" s="150"/>
      <c r="H86" s="151"/>
      <c r="I86" s="100">
        <f t="shared" si="9"/>
        <v>0</v>
      </c>
      <c r="J86" s="152"/>
      <c r="K86" s="153">
        <f>SUM(K82:K85)</f>
        <v>0</v>
      </c>
      <c r="L86" s="102">
        <f t="shared" si="11"/>
        <v>0</v>
      </c>
      <c r="M86" s="147"/>
    </row>
    <row r="87" spans="1:13" ht="18.75">
      <c r="A87" s="141"/>
      <c r="B87" s="458"/>
      <c r="C87" s="459"/>
      <c r="D87" s="459"/>
      <c r="E87" s="460"/>
      <c r="F87" s="135"/>
      <c r="G87" s="136"/>
      <c r="H87" s="102"/>
      <c r="I87" s="139">
        <f t="shared" si="9"/>
        <v>0</v>
      </c>
      <c r="J87" s="137"/>
      <c r="K87" s="100">
        <f>SUM(J87)*$F87</f>
        <v>0</v>
      </c>
      <c r="L87" s="140">
        <f t="shared" si="11"/>
        <v>0</v>
      </c>
      <c r="M87" s="138"/>
    </row>
    <row r="88" spans="1:13" ht="19.5" thickBot="1">
      <c r="A88" s="141"/>
      <c r="B88" s="222"/>
      <c r="C88" s="223"/>
      <c r="D88" s="629"/>
      <c r="E88" s="630"/>
      <c r="F88" s="161"/>
      <c r="G88" s="162"/>
      <c r="H88" s="140"/>
      <c r="I88" s="100">
        <f t="shared" si="9"/>
        <v>0</v>
      </c>
      <c r="J88" s="146"/>
      <c r="K88" s="100">
        <f>SUM(J88)*$F88</f>
        <v>0</v>
      </c>
      <c r="L88" s="102">
        <f t="shared" si="11"/>
        <v>0</v>
      </c>
      <c r="M88" s="147"/>
    </row>
    <row r="89" spans="1:13" ht="18.75">
      <c r="A89" s="163"/>
      <c r="B89" s="164"/>
      <c r="C89" s="165"/>
      <c r="D89" s="166"/>
      <c r="E89" s="166" t="s">
        <v>106</v>
      </c>
      <c r="F89" s="224"/>
      <c r="G89" s="166"/>
      <c r="H89" s="225"/>
      <c r="I89" s="171">
        <f>SUM(I78:I88)</f>
        <v>6324</v>
      </c>
      <c r="J89" s="172"/>
      <c r="K89" s="173">
        <f>SUM(K78:K88)</f>
        <v>1277</v>
      </c>
      <c r="L89" s="173">
        <f>SUM(L78:L88)</f>
        <v>7601</v>
      </c>
      <c r="M89" s="174"/>
    </row>
    <row r="90" spans="1:13" ht="19.5" thickBot="1">
      <c r="A90" s="175"/>
      <c r="B90" s="164"/>
      <c r="C90" s="165"/>
      <c r="D90" s="166"/>
      <c r="E90" s="166" t="s">
        <v>107</v>
      </c>
      <c r="F90" s="224"/>
      <c r="G90" s="166"/>
      <c r="H90" s="225"/>
      <c r="I90" s="368">
        <f>SUM(I66+I89)</f>
        <v>17736</v>
      </c>
      <c r="J90" s="178"/>
      <c r="K90" s="177">
        <f>SUM(K66+K89)</f>
        <v>7664</v>
      </c>
      <c r="L90" s="177">
        <f>SUM(L66+L89)</f>
        <v>25400</v>
      </c>
      <c r="M90" s="179"/>
    </row>
    <row r="91" spans="1:13" ht="21">
      <c r="A91" s="127"/>
      <c r="B91" s="127"/>
      <c r="C91" s="127"/>
      <c r="D91" s="94"/>
      <c r="E91" s="127"/>
      <c r="F91" s="356"/>
      <c r="G91" s="356"/>
      <c r="H91" s="356"/>
      <c r="I91" s="357"/>
      <c r="J91" s="357"/>
      <c r="K91" s="357"/>
      <c r="L91" s="357"/>
      <c r="M91" s="356"/>
    </row>
    <row r="92" spans="1:13" ht="21">
      <c r="A92" s="127"/>
      <c r="B92" s="127"/>
      <c r="C92" s="127"/>
      <c r="D92" s="94"/>
      <c r="E92" s="565" t="s">
        <v>110</v>
      </c>
      <c r="F92" s="624"/>
      <c r="G92" s="624"/>
      <c r="H92" s="624"/>
      <c r="I92" s="565" t="s">
        <v>98</v>
      </c>
      <c r="J92" s="565"/>
      <c r="K92" s="565"/>
      <c r="L92" s="565"/>
      <c r="M92" s="356"/>
    </row>
    <row r="93" spans="1:13" ht="21">
      <c r="A93" s="127"/>
      <c r="B93" s="127"/>
      <c r="C93" s="127"/>
      <c r="D93" s="94"/>
      <c r="E93" s="624" t="s">
        <v>99</v>
      </c>
      <c r="F93" s="624"/>
      <c r="G93" s="624"/>
      <c r="H93" s="624"/>
      <c r="I93" s="624" t="s">
        <v>99</v>
      </c>
      <c r="J93" s="624"/>
      <c r="K93" s="624"/>
      <c r="L93" s="624"/>
      <c r="M93" s="356"/>
    </row>
    <row r="94" spans="1:13" ht="21">
      <c r="A94" s="127"/>
      <c r="B94" s="127"/>
      <c r="C94" s="127"/>
      <c r="D94" s="94"/>
      <c r="E94" s="121"/>
      <c r="F94" s="121"/>
      <c r="G94" s="121"/>
      <c r="H94" s="121"/>
      <c r="I94" s="624" t="s">
        <v>100</v>
      </c>
      <c r="J94" s="624"/>
      <c r="K94" s="624"/>
      <c r="L94" s="624"/>
      <c r="M94" s="356"/>
    </row>
    <row r="95" spans="1:13" ht="21">
      <c r="A95" s="127"/>
      <c r="B95" s="127"/>
      <c r="C95" s="127"/>
      <c r="D95" s="94"/>
      <c r="E95" s="121"/>
      <c r="F95" s="121"/>
      <c r="G95" s="121"/>
      <c r="H95" s="121"/>
      <c r="I95" s="121"/>
      <c r="J95" s="121"/>
      <c r="K95" s="121"/>
      <c r="L95" s="121"/>
      <c r="M95" s="356"/>
    </row>
    <row r="96" spans="1:13" ht="21">
      <c r="A96" s="127"/>
      <c r="B96" s="127"/>
      <c r="C96" s="127"/>
      <c r="D96" s="94"/>
      <c r="E96" s="121"/>
      <c r="F96" s="121"/>
      <c r="G96" s="121"/>
      <c r="H96" s="121"/>
      <c r="I96" s="121"/>
      <c r="J96" s="121"/>
      <c r="K96" s="121"/>
      <c r="L96" s="121"/>
      <c r="M96" s="356"/>
    </row>
    <row r="97" spans="1:13" ht="21">
      <c r="A97" s="566" t="s">
        <v>26</v>
      </c>
      <c r="B97" s="566"/>
      <c r="C97" s="566"/>
      <c r="D97" s="566"/>
      <c r="E97" s="566"/>
      <c r="F97" s="566"/>
      <c r="G97" s="566"/>
      <c r="H97" s="566"/>
      <c r="I97" s="566"/>
      <c r="J97" s="566"/>
      <c r="K97" s="566"/>
      <c r="L97" s="352" t="s">
        <v>95</v>
      </c>
      <c r="M97" s="352"/>
    </row>
    <row r="98" spans="1:13" ht="21">
      <c r="A98" s="131" t="s">
        <v>80</v>
      </c>
      <c r="B98" s="131"/>
      <c r="C98" s="126"/>
      <c r="D98" s="126"/>
      <c r="E98" s="126" t="str">
        <f>+E2</f>
        <v>ป.1ฉ</v>
      </c>
      <c r="F98" s="122"/>
      <c r="G98" s="123"/>
      <c r="H98" s="124"/>
      <c r="I98" s="127"/>
      <c r="J98" s="126"/>
      <c r="K98" s="126"/>
      <c r="L98" s="126"/>
      <c r="M98" s="126"/>
    </row>
    <row r="99" spans="1:13" ht="19.5" thickBot="1">
      <c r="A99" s="569" t="s">
        <v>0</v>
      </c>
      <c r="B99" s="569"/>
      <c r="C99" s="569"/>
      <c r="D99" s="126" t="str">
        <f>+D3</f>
        <v>โรงเรียน กกกก</v>
      </c>
      <c r="E99" s="126"/>
      <c r="F99" s="126"/>
      <c r="G99" s="126"/>
      <c r="H99" s="126"/>
      <c r="I99" s="128" t="s">
        <v>96</v>
      </c>
      <c r="J99" s="129" t="str">
        <f>+J3</f>
        <v>สพป.ขอนแก่น เขต 1</v>
      </c>
      <c r="K99" s="129"/>
      <c r="L99" s="129"/>
      <c r="M99" s="129"/>
    </row>
    <row r="100" spans="1:13" ht="19.5" thickTop="1">
      <c r="A100" s="580" t="s">
        <v>3</v>
      </c>
      <c r="B100" s="572" t="s">
        <v>4</v>
      </c>
      <c r="C100" s="573"/>
      <c r="D100" s="573"/>
      <c r="E100" s="573"/>
      <c r="F100" s="576" t="s">
        <v>11</v>
      </c>
      <c r="G100" s="578" t="s">
        <v>13</v>
      </c>
      <c r="H100" s="567" t="s">
        <v>19</v>
      </c>
      <c r="I100" s="568"/>
      <c r="J100" s="567" t="s">
        <v>15</v>
      </c>
      <c r="K100" s="568"/>
      <c r="L100" s="570" t="s">
        <v>17</v>
      </c>
      <c r="M100" s="580" t="s">
        <v>5</v>
      </c>
    </row>
    <row r="101" spans="1:13" ht="19.5" thickBot="1">
      <c r="A101" s="581"/>
      <c r="B101" s="574"/>
      <c r="C101" s="575"/>
      <c r="D101" s="575"/>
      <c r="E101" s="575"/>
      <c r="F101" s="577"/>
      <c r="G101" s="579"/>
      <c r="H101" s="95" t="s">
        <v>27</v>
      </c>
      <c r="I101" s="95" t="s">
        <v>16</v>
      </c>
      <c r="J101" s="95" t="s">
        <v>27</v>
      </c>
      <c r="K101" s="95" t="s">
        <v>16</v>
      </c>
      <c r="L101" s="571"/>
      <c r="M101" s="581"/>
    </row>
    <row r="102" spans="1:13" ht="19.5" thickTop="1">
      <c r="A102" s="96"/>
      <c r="B102" s="596"/>
      <c r="C102" s="597"/>
      <c r="D102" s="597"/>
      <c r="E102" s="598"/>
      <c r="F102" s="97">
        <v>23</v>
      </c>
      <c r="G102" s="98"/>
      <c r="H102" s="99">
        <v>24</v>
      </c>
      <c r="I102" s="100">
        <f aca="true" t="shared" si="12" ref="I102:I112">SUM(H102)*$F102</f>
        <v>552</v>
      </c>
      <c r="J102" s="101">
        <v>25</v>
      </c>
      <c r="K102" s="100">
        <f aca="true" t="shared" si="13" ref="K102:K109">SUM(J102)*$F102</f>
        <v>575</v>
      </c>
      <c r="L102" s="102">
        <f aca="true" t="shared" si="14" ref="L102:L112">SUM(,I102,K102)</f>
        <v>1127</v>
      </c>
      <c r="M102" s="98"/>
    </row>
    <row r="103" spans="1:13" ht="18.75">
      <c r="A103" s="132"/>
      <c r="B103" s="458"/>
      <c r="C103" s="459"/>
      <c r="D103" s="459"/>
      <c r="E103" s="460"/>
      <c r="F103" s="107">
        <v>26</v>
      </c>
      <c r="G103" s="108"/>
      <c r="H103" s="109">
        <v>222</v>
      </c>
      <c r="I103" s="100">
        <f t="shared" si="12"/>
        <v>5772</v>
      </c>
      <c r="J103" s="133">
        <v>27</v>
      </c>
      <c r="K103" s="100">
        <f t="shared" si="13"/>
        <v>702</v>
      </c>
      <c r="L103" s="102">
        <f t="shared" si="14"/>
        <v>6474</v>
      </c>
      <c r="M103" s="108"/>
    </row>
    <row r="104" spans="1:13" ht="18.75">
      <c r="A104" s="134"/>
      <c r="B104" s="458"/>
      <c r="C104" s="459"/>
      <c r="D104" s="459"/>
      <c r="E104" s="460"/>
      <c r="F104" s="135"/>
      <c r="G104" s="136"/>
      <c r="H104" s="102"/>
      <c r="I104" s="100">
        <f t="shared" si="12"/>
        <v>0</v>
      </c>
      <c r="J104" s="137"/>
      <c r="K104" s="100">
        <f t="shared" si="13"/>
        <v>0</v>
      </c>
      <c r="L104" s="102">
        <f t="shared" si="14"/>
        <v>0</v>
      </c>
      <c r="M104" s="138"/>
    </row>
    <row r="105" spans="1:13" ht="18.75">
      <c r="A105" s="132"/>
      <c r="B105" s="599"/>
      <c r="C105" s="600"/>
      <c r="D105" s="600"/>
      <c r="E105" s="601"/>
      <c r="F105" s="135"/>
      <c r="G105" s="136"/>
      <c r="H105" s="102"/>
      <c r="I105" s="139">
        <f t="shared" si="12"/>
        <v>0</v>
      </c>
      <c r="J105" s="137"/>
      <c r="K105" s="139">
        <f t="shared" si="13"/>
        <v>0</v>
      </c>
      <c r="L105" s="140">
        <f t="shared" si="14"/>
        <v>0</v>
      </c>
      <c r="M105" s="138"/>
    </row>
    <row r="106" spans="1:13" ht="18.75">
      <c r="A106" s="141"/>
      <c r="B106" s="142"/>
      <c r="C106" s="143"/>
      <c r="D106" s="462"/>
      <c r="E106" s="463"/>
      <c r="F106" s="135"/>
      <c r="G106" s="136"/>
      <c r="H106" s="102"/>
      <c r="I106" s="100">
        <f t="shared" si="12"/>
        <v>0</v>
      </c>
      <c r="J106" s="146"/>
      <c r="K106" s="100">
        <f t="shared" si="13"/>
        <v>0</v>
      </c>
      <c r="L106" s="102">
        <f t="shared" si="14"/>
        <v>0</v>
      </c>
      <c r="M106" s="147"/>
    </row>
    <row r="107" spans="1:13" ht="18.75">
      <c r="A107" s="141"/>
      <c r="B107" s="142"/>
      <c r="C107" s="143"/>
      <c r="D107" s="462"/>
      <c r="E107" s="463"/>
      <c r="F107" s="148"/>
      <c r="G107" s="136"/>
      <c r="H107" s="102"/>
      <c r="I107" s="139">
        <f t="shared" si="12"/>
        <v>0</v>
      </c>
      <c r="J107" s="146"/>
      <c r="K107" s="100">
        <f t="shared" si="13"/>
        <v>0</v>
      </c>
      <c r="L107" s="140">
        <f t="shared" si="14"/>
        <v>0</v>
      </c>
      <c r="M107" s="147"/>
    </row>
    <row r="108" spans="1:13" ht="18.75">
      <c r="A108" s="141"/>
      <c r="B108" s="142"/>
      <c r="C108" s="143"/>
      <c r="D108" s="462"/>
      <c r="E108" s="463"/>
      <c r="F108" s="148"/>
      <c r="G108" s="136"/>
      <c r="H108" s="102"/>
      <c r="I108" s="100">
        <f t="shared" si="12"/>
        <v>0</v>
      </c>
      <c r="J108" s="146"/>
      <c r="K108" s="100">
        <f t="shared" si="13"/>
        <v>0</v>
      </c>
      <c r="L108" s="102">
        <f t="shared" si="14"/>
        <v>0</v>
      </c>
      <c r="M108" s="147"/>
    </row>
    <row r="109" spans="1:13" ht="18.75">
      <c r="A109" s="141"/>
      <c r="B109" s="142"/>
      <c r="C109" s="143"/>
      <c r="D109" s="462"/>
      <c r="E109" s="463"/>
      <c r="F109" s="135"/>
      <c r="G109" s="136"/>
      <c r="H109" s="102"/>
      <c r="I109" s="139">
        <f t="shared" si="12"/>
        <v>0</v>
      </c>
      <c r="J109" s="146"/>
      <c r="K109" s="139">
        <f t="shared" si="13"/>
        <v>0</v>
      </c>
      <c r="L109" s="140">
        <f t="shared" si="14"/>
        <v>0</v>
      </c>
      <c r="M109" s="147"/>
    </row>
    <row r="110" spans="1:13" ht="18.75">
      <c r="A110" s="132"/>
      <c r="B110" s="458"/>
      <c r="C110" s="459"/>
      <c r="D110" s="459"/>
      <c r="E110" s="460"/>
      <c r="F110" s="149"/>
      <c r="G110" s="150"/>
      <c r="H110" s="151"/>
      <c r="I110" s="100">
        <f t="shared" si="12"/>
        <v>0</v>
      </c>
      <c r="J110" s="152"/>
      <c r="K110" s="153">
        <f>SUM(K106:K109)</f>
        <v>0</v>
      </c>
      <c r="L110" s="102">
        <f t="shared" si="14"/>
        <v>0</v>
      </c>
      <c r="M110" s="147"/>
    </row>
    <row r="111" spans="1:13" ht="18.75">
      <c r="A111" s="141"/>
      <c r="B111" s="458"/>
      <c r="C111" s="459"/>
      <c r="D111" s="459"/>
      <c r="E111" s="460"/>
      <c r="F111" s="135"/>
      <c r="G111" s="136"/>
      <c r="H111" s="102"/>
      <c r="I111" s="139">
        <f t="shared" si="12"/>
        <v>0</v>
      </c>
      <c r="J111" s="137"/>
      <c r="K111" s="100">
        <f>SUM(J111)*$F111</f>
        <v>0</v>
      </c>
      <c r="L111" s="140">
        <f t="shared" si="14"/>
        <v>0</v>
      </c>
      <c r="M111" s="138"/>
    </row>
    <row r="112" spans="1:13" ht="19.5" thickBot="1">
      <c r="A112" s="141"/>
      <c r="B112" s="142"/>
      <c r="C112" s="143"/>
      <c r="D112" s="602"/>
      <c r="E112" s="603"/>
      <c r="F112" s="135"/>
      <c r="G112" s="136"/>
      <c r="H112" s="102"/>
      <c r="I112" s="100">
        <f t="shared" si="12"/>
        <v>0</v>
      </c>
      <c r="J112" s="146"/>
      <c r="K112" s="100">
        <f>SUM(J112)*$F112</f>
        <v>0</v>
      </c>
      <c r="L112" s="102">
        <f t="shared" si="14"/>
        <v>0</v>
      </c>
      <c r="M112" s="147"/>
    </row>
    <row r="113" spans="1:13" ht="18.75">
      <c r="A113" s="163"/>
      <c r="B113" s="164"/>
      <c r="C113" s="165"/>
      <c r="D113" s="166"/>
      <c r="E113" s="166" t="s">
        <v>108</v>
      </c>
      <c r="F113" s="224"/>
      <c r="G113" s="166"/>
      <c r="H113" s="225"/>
      <c r="I113" s="171">
        <f>SUM(I102:I112)</f>
        <v>6324</v>
      </c>
      <c r="J113" s="172"/>
      <c r="K113" s="173">
        <f>SUM(K102:K112)</f>
        <v>1277</v>
      </c>
      <c r="L113" s="173">
        <f>SUM(L102:L112)</f>
        <v>7601</v>
      </c>
      <c r="M113" s="174"/>
    </row>
    <row r="114" spans="1:13" ht="19.5" thickBot="1">
      <c r="A114" s="175"/>
      <c r="B114" s="164"/>
      <c r="C114" s="165"/>
      <c r="D114" s="166"/>
      <c r="E114" s="166" t="s">
        <v>109</v>
      </c>
      <c r="F114" s="224"/>
      <c r="G114" s="166"/>
      <c r="H114" s="225"/>
      <c r="I114" s="177">
        <f>SUM(I90+I113)</f>
        <v>24060</v>
      </c>
      <c r="J114" s="178"/>
      <c r="K114" s="177">
        <f>SUM(K90+K113)</f>
        <v>8941</v>
      </c>
      <c r="L114" s="177">
        <f>SUM(L90+L113)</f>
        <v>33001</v>
      </c>
      <c r="M114" s="179"/>
    </row>
    <row r="115" spans="1:13" ht="21">
      <c r="A115" s="127"/>
      <c r="B115" s="127"/>
      <c r="C115" s="127"/>
      <c r="D115" s="94"/>
      <c r="E115" s="127"/>
      <c r="F115" s="356"/>
      <c r="G115" s="356"/>
      <c r="H115" s="356"/>
      <c r="I115" s="357"/>
      <c r="J115" s="357"/>
      <c r="K115" s="357"/>
      <c r="L115" s="357"/>
      <c r="M115" s="356"/>
    </row>
    <row r="116" spans="1:13" ht="21">
      <c r="A116" s="127"/>
      <c r="B116" s="127"/>
      <c r="C116" s="127"/>
      <c r="D116" s="94"/>
      <c r="E116" s="565" t="s">
        <v>110</v>
      </c>
      <c r="F116" s="624"/>
      <c r="G116" s="624"/>
      <c r="H116" s="624"/>
      <c r="I116" s="565" t="s">
        <v>98</v>
      </c>
      <c r="J116" s="565"/>
      <c r="K116" s="565"/>
      <c r="L116" s="565"/>
      <c r="M116" s="356"/>
    </row>
    <row r="117" spans="1:13" ht="21">
      <c r="A117" s="127"/>
      <c r="B117" s="127"/>
      <c r="C117" s="127"/>
      <c r="D117" s="94"/>
      <c r="E117" s="624" t="s">
        <v>99</v>
      </c>
      <c r="F117" s="624"/>
      <c r="G117" s="624"/>
      <c r="H117" s="624"/>
      <c r="I117" s="624" t="s">
        <v>99</v>
      </c>
      <c r="J117" s="624"/>
      <c r="K117" s="624"/>
      <c r="L117" s="624"/>
      <c r="M117" s="356"/>
    </row>
    <row r="118" spans="1:13" ht="21">
      <c r="A118" s="127"/>
      <c r="B118" s="127"/>
      <c r="C118" s="127"/>
      <c r="D118" s="94"/>
      <c r="E118" s="121"/>
      <c r="F118" s="121"/>
      <c r="G118" s="121"/>
      <c r="H118" s="121"/>
      <c r="I118" s="624" t="s">
        <v>100</v>
      </c>
      <c r="J118" s="624"/>
      <c r="K118" s="624"/>
      <c r="L118" s="624"/>
      <c r="M118" s="356"/>
    </row>
    <row r="119" spans="1:13" ht="21">
      <c r="A119" s="127"/>
      <c r="B119" s="127"/>
      <c r="C119" s="127"/>
      <c r="D119" s="94"/>
      <c r="E119" s="121"/>
      <c r="F119" s="121"/>
      <c r="G119" s="121"/>
      <c r="H119" s="121"/>
      <c r="I119" s="121"/>
      <c r="J119" s="121"/>
      <c r="K119" s="121"/>
      <c r="L119" s="121"/>
      <c r="M119" s="356"/>
    </row>
    <row r="120" spans="1:13" ht="21">
      <c r="A120" s="127"/>
      <c r="B120" s="127"/>
      <c r="C120" s="127"/>
      <c r="D120" s="94"/>
      <c r="E120" s="121"/>
      <c r="F120" s="121"/>
      <c r="G120" s="121"/>
      <c r="H120" s="121"/>
      <c r="I120" s="121"/>
      <c r="J120" s="121"/>
      <c r="K120" s="121"/>
      <c r="L120" s="121"/>
      <c r="M120" s="356"/>
    </row>
    <row r="121" spans="1:13" ht="21">
      <c r="A121" s="566" t="s">
        <v>26</v>
      </c>
      <c r="B121" s="566"/>
      <c r="C121" s="566"/>
      <c r="D121" s="566"/>
      <c r="E121" s="566"/>
      <c r="F121" s="566"/>
      <c r="G121" s="566"/>
      <c r="H121" s="566"/>
      <c r="I121" s="566"/>
      <c r="J121" s="566"/>
      <c r="K121" s="566"/>
      <c r="L121" s="352" t="s">
        <v>95</v>
      </c>
      <c r="M121" s="352"/>
    </row>
    <row r="122" spans="1:13" ht="21">
      <c r="A122" s="131" t="s">
        <v>80</v>
      </c>
      <c r="B122" s="131"/>
      <c r="C122" s="126"/>
      <c r="D122" s="126"/>
      <c r="E122" s="126" t="str">
        <f>+E2</f>
        <v>ป.1ฉ</v>
      </c>
      <c r="F122" s="122"/>
      <c r="G122" s="123"/>
      <c r="H122" s="124"/>
      <c r="I122" s="127"/>
      <c r="J122" s="126"/>
      <c r="K122" s="126"/>
      <c r="L122" s="126"/>
      <c r="M122" s="126"/>
    </row>
    <row r="123" spans="1:13" ht="19.5" thickBot="1">
      <c r="A123" s="569" t="s">
        <v>0</v>
      </c>
      <c r="B123" s="569"/>
      <c r="C123" s="569"/>
      <c r="D123" s="126" t="str">
        <f>+D99</f>
        <v>โรงเรียน กกกก</v>
      </c>
      <c r="E123" s="126"/>
      <c r="F123" s="126"/>
      <c r="G123" s="126"/>
      <c r="H123" s="126"/>
      <c r="I123" s="128" t="s">
        <v>96</v>
      </c>
      <c r="J123" s="129" t="str">
        <f>+J3</f>
        <v>สพป.ขอนแก่น เขต 1</v>
      </c>
      <c r="K123" s="129"/>
      <c r="L123" s="129"/>
      <c r="M123" s="129"/>
    </row>
    <row r="124" spans="1:13" ht="19.5" thickTop="1">
      <c r="A124" s="580" t="s">
        <v>3</v>
      </c>
      <c r="B124" s="572" t="s">
        <v>4</v>
      </c>
      <c r="C124" s="573"/>
      <c r="D124" s="573"/>
      <c r="E124" s="573"/>
      <c r="F124" s="576" t="s">
        <v>11</v>
      </c>
      <c r="G124" s="578" t="s">
        <v>13</v>
      </c>
      <c r="H124" s="567" t="s">
        <v>19</v>
      </c>
      <c r="I124" s="568"/>
      <c r="J124" s="567" t="s">
        <v>15</v>
      </c>
      <c r="K124" s="568"/>
      <c r="L124" s="570" t="s">
        <v>17</v>
      </c>
      <c r="M124" s="580" t="s">
        <v>5</v>
      </c>
    </row>
    <row r="125" spans="1:13" ht="19.5" thickBot="1">
      <c r="A125" s="581"/>
      <c r="B125" s="574"/>
      <c r="C125" s="575"/>
      <c r="D125" s="575"/>
      <c r="E125" s="575"/>
      <c r="F125" s="577"/>
      <c r="G125" s="579"/>
      <c r="H125" s="95" t="s">
        <v>27</v>
      </c>
      <c r="I125" s="95" t="s">
        <v>16</v>
      </c>
      <c r="J125" s="95" t="s">
        <v>27</v>
      </c>
      <c r="K125" s="95" t="s">
        <v>16</v>
      </c>
      <c r="L125" s="571"/>
      <c r="M125" s="581"/>
    </row>
    <row r="126" spans="1:13" ht="19.5" thickTop="1">
      <c r="A126" s="96"/>
      <c r="B126" s="596"/>
      <c r="C126" s="597"/>
      <c r="D126" s="597"/>
      <c r="E126" s="598"/>
      <c r="F126" s="97">
        <v>23</v>
      </c>
      <c r="G126" s="98"/>
      <c r="H126" s="99">
        <v>24</v>
      </c>
      <c r="I126" s="100">
        <f aca="true" t="shared" si="15" ref="I126:I136">SUM(H126)*$F126</f>
        <v>552</v>
      </c>
      <c r="J126" s="101">
        <v>25</v>
      </c>
      <c r="K126" s="100">
        <f aca="true" t="shared" si="16" ref="K126:K133">SUM(J126)*$F126</f>
        <v>575</v>
      </c>
      <c r="L126" s="102">
        <f aca="true" t="shared" si="17" ref="L126:L136">SUM(,I126,K126)</f>
        <v>1127</v>
      </c>
      <c r="M126" s="98"/>
    </row>
    <row r="127" spans="1:13" ht="18.75">
      <c r="A127" s="132"/>
      <c r="B127" s="458"/>
      <c r="C127" s="459"/>
      <c r="D127" s="459"/>
      <c r="E127" s="460"/>
      <c r="F127" s="107">
        <v>26</v>
      </c>
      <c r="G127" s="108"/>
      <c r="H127" s="109">
        <v>222</v>
      </c>
      <c r="I127" s="100">
        <f t="shared" si="15"/>
        <v>5772</v>
      </c>
      <c r="J127" s="133">
        <v>27</v>
      </c>
      <c r="K127" s="100">
        <f t="shared" si="16"/>
        <v>702</v>
      </c>
      <c r="L127" s="102">
        <f t="shared" si="17"/>
        <v>6474</v>
      </c>
      <c r="M127" s="108"/>
    </row>
    <row r="128" spans="1:13" ht="18.75">
      <c r="A128" s="134"/>
      <c r="B128" s="458"/>
      <c r="C128" s="459"/>
      <c r="D128" s="459"/>
      <c r="E128" s="460"/>
      <c r="F128" s="135"/>
      <c r="G128" s="136"/>
      <c r="H128" s="102"/>
      <c r="I128" s="100">
        <f t="shared" si="15"/>
        <v>0</v>
      </c>
      <c r="J128" s="137"/>
      <c r="K128" s="100">
        <f t="shared" si="16"/>
        <v>0</v>
      </c>
      <c r="L128" s="102">
        <f t="shared" si="17"/>
        <v>0</v>
      </c>
      <c r="M128" s="138"/>
    </row>
    <row r="129" spans="1:13" ht="18.75">
      <c r="A129" s="132"/>
      <c r="B129" s="599"/>
      <c r="C129" s="600"/>
      <c r="D129" s="600"/>
      <c r="E129" s="601"/>
      <c r="F129" s="135"/>
      <c r="G129" s="136"/>
      <c r="H129" s="102"/>
      <c r="I129" s="139">
        <f t="shared" si="15"/>
        <v>0</v>
      </c>
      <c r="J129" s="137"/>
      <c r="K129" s="139">
        <f t="shared" si="16"/>
        <v>0</v>
      </c>
      <c r="L129" s="140">
        <f t="shared" si="17"/>
        <v>0</v>
      </c>
      <c r="M129" s="138"/>
    </row>
    <row r="130" spans="1:13" ht="18.75">
      <c r="A130" s="141"/>
      <c r="B130" s="142"/>
      <c r="C130" s="143"/>
      <c r="D130" s="462"/>
      <c r="E130" s="463"/>
      <c r="F130" s="135"/>
      <c r="G130" s="136"/>
      <c r="H130" s="102"/>
      <c r="I130" s="100">
        <f t="shared" si="15"/>
        <v>0</v>
      </c>
      <c r="J130" s="146"/>
      <c r="K130" s="100">
        <f t="shared" si="16"/>
        <v>0</v>
      </c>
      <c r="L130" s="102">
        <f t="shared" si="17"/>
        <v>0</v>
      </c>
      <c r="M130" s="147"/>
    </row>
    <row r="131" spans="1:13" ht="18.75">
      <c r="A131" s="141"/>
      <c r="B131" s="142"/>
      <c r="C131" s="143"/>
      <c r="D131" s="462"/>
      <c r="E131" s="463"/>
      <c r="F131" s="148"/>
      <c r="G131" s="136"/>
      <c r="H131" s="102"/>
      <c r="I131" s="139">
        <f t="shared" si="15"/>
        <v>0</v>
      </c>
      <c r="J131" s="146"/>
      <c r="K131" s="100">
        <f t="shared" si="16"/>
        <v>0</v>
      </c>
      <c r="L131" s="140">
        <f t="shared" si="17"/>
        <v>0</v>
      </c>
      <c r="M131" s="147"/>
    </row>
    <row r="132" spans="1:13" ht="18.75">
      <c r="A132" s="141"/>
      <c r="B132" s="142"/>
      <c r="C132" s="143"/>
      <c r="D132" s="462"/>
      <c r="E132" s="463"/>
      <c r="F132" s="148"/>
      <c r="G132" s="136"/>
      <c r="H132" s="102"/>
      <c r="I132" s="100">
        <f t="shared" si="15"/>
        <v>0</v>
      </c>
      <c r="J132" s="146"/>
      <c r="K132" s="100">
        <f t="shared" si="16"/>
        <v>0</v>
      </c>
      <c r="L132" s="102">
        <f t="shared" si="17"/>
        <v>0</v>
      </c>
      <c r="M132" s="147"/>
    </row>
    <row r="133" spans="1:13" ht="18.75">
      <c r="A133" s="141"/>
      <c r="B133" s="142"/>
      <c r="C133" s="143"/>
      <c r="D133" s="462"/>
      <c r="E133" s="463"/>
      <c r="F133" s="135"/>
      <c r="G133" s="136"/>
      <c r="H133" s="102"/>
      <c r="I133" s="139">
        <f t="shared" si="15"/>
        <v>0</v>
      </c>
      <c r="J133" s="146"/>
      <c r="K133" s="139">
        <f t="shared" si="16"/>
        <v>0</v>
      </c>
      <c r="L133" s="140">
        <f t="shared" si="17"/>
        <v>0</v>
      </c>
      <c r="M133" s="147"/>
    </row>
    <row r="134" spans="1:13" ht="18.75">
      <c r="A134" s="132"/>
      <c r="B134" s="458"/>
      <c r="C134" s="459"/>
      <c r="D134" s="459"/>
      <c r="E134" s="460"/>
      <c r="F134" s="149"/>
      <c r="G134" s="150"/>
      <c r="H134" s="151"/>
      <c r="I134" s="100">
        <f t="shared" si="15"/>
        <v>0</v>
      </c>
      <c r="J134" s="152"/>
      <c r="K134" s="153">
        <f>SUM(K130:K133)</f>
        <v>0</v>
      </c>
      <c r="L134" s="102">
        <f t="shared" si="17"/>
        <v>0</v>
      </c>
      <c r="M134" s="147"/>
    </row>
    <row r="135" spans="1:13" ht="18.75">
      <c r="A135" s="141"/>
      <c r="B135" s="458"/>
      <c r="C135" s="459"/>
      <c r="D135" s="459"/>
      <c r="E135" s="460"/>
      <c r="F135" s="135"/>
      <c r="G135" s="136"/>
      <c r="H135" s="102"/>
      <c r="I135" s="139">
        <f t="shared" si="15"/>
        <v>0</v>
      </c>
      <c r="J135" s="137"/>
      <c r="K135" s="100">
        <f>SUM(J135)*$F135</f>
        <v>0</v>
      </c>
      <c r="L135" s="140">
        <f t="shared" si="17"/>
        <v>0</v>
      </c>
      <c r="M135" s="138"/>
    </row>
    <row r="136" spans="1:13" ht="19.5" thickBot="1">
      <c r="A136" s="141"/>
      <c r="B136" s="142"/>
      <c r="C136" s="143"/>
      <c r="D136" s="602"/>
      <c r="E136" s="603"/>
      <c r="F136" s="135"/>
      <c r="G136" s="136"/>
      <c r="H136" s="102"/>
      <c r="I136" s="100">
        <f t="shared" si="15"/>
        <v>0</v>
      </c>
      <c r="J136" s="146"/>
      <c r="K136" s="100">
        <f>SUM(J136)*$F136</f>
        <v>0</v>
      </c>
      <c r="L136" s="102">
        <f t="shared" si="17"/>
        <v>0</v>
      </c>
      <c r="M136" s="147"/>
    </row>
    <row r="137" spans="1:13" ht="18.75">
      <c r="A137" s="163"/>
      <c r="B137" s="164"/>
      <c r="C137" s="165"/>
      <c r="D137" s="166"/>
      <c r="E137" s="166" t="s">
        <v>111</v>
      </c>
      <c r="F137" s="224"/>
      <c r="G137" s="166"/>
      <c r="H137" s="225"/>
      <c r="I137" s="171">
        <f>SUM(I126:I136)</f>
        <v>6324</v>
      </c>
      <c r="J137" s="172"/>
      <c r="K137" s="173">
        <f>SUM(K126:K136)</f>
        <v>1277</v>
      </c>
      <c r="L137" s="173">
        <f>SUM(L126:L136)</f>
        <v>7601</v>
      </c>
      <c r="M137" s="174"/>
    </row>
    <row r="138" spans="1:13" ht="19.5" thickBot="1">
      <c r="A138" s="175"/>
      <c r="B138" s="164"/>
      <c r="C138" s="165"/>
      <c r="D138" s="166"/>
      <c r="E138" s="166" t="s">
        <v>112</v>
      </c>
      <c r="F138" s="224"/>
      <c r="G138" s="166"/>
      <c r="H138" s="225"/>
      <c r="I138" s="177">
        <f>SUM(I114+I137)</f>
        <v>30384</v>
      </c>
      <c r="J138" s="178"/>
      <c r="K138" s="177">
        <f>SUM(K114+K137)</f>
        <v>10218</v>
      </c>
      <c r="L138" s="177">
        <f>SUM(L114+L137)</f>
        <v>40602</v>
      </c>
      <c r="M138" s="179"/>
    </row>
    <row r="139" spans="1:13" ht="21">
      <c r="A139" s="127"/>
      <c r="B139" s="127"/>
      <c r="C139" s="127"/>
      <c r="D139" s="94"/>
      <c r="E139" s="127"/>
      <c r="F139" s="356"/>
      <c r="G139" s="356"/>
      <c r="H139" s="356"/>
      <c r="I139" s="357"/>
      <c r="J139" s="357"/>
      <c r="K139" s="357"/>
      <c r="L139" s="357"/>
      <c r="M139" s="356"/>
    </row>
    <row r="140" spans="1:13" ht="21">
      <c r="A140" s="127"/>
      <c r="B140" s="127"/>
      <c r="C140" s="127"/>
      <c r="D140" s="94"/>
      <c r="E140" s="565" t="s">
        <v>110</v>
      </c>
      <c r="F140" s="624"/>
      <c r="G140" s="624"/>
      <c r="H140" s="624"/>
      <c r="I140" s="565" t="s">
        <v>98</v>
      </c>
      <c r="J140" s="565"/>
      <c r="K140" s="565"/>
      <c r="L140" s="565"/>
      <c r="M140" s="356"/>
    </row>
    <row r="141" spans="1:13" ht="21">
      <c r="A141" s="127"/>
      <c r="B141" s="127"/>
      <c r="C141" s="127"/>
      <c r="D141" s="94"/>
      <c r="E141" s="624" t="s">
        <v>99</v>
      </c>
      <c r="F141" s="624"/>
      <c r="G141" s="624"/>
      <c r="H141" s="624"/>
      <c r="I141" s="624" t="s">
        <v>99</v>
      </c>
      <c r="J141" s="624"/>
      <c r="K141" s="624"/>
      <c r="L141" s="624"/>
      <c r="M141" s="356"/>
    </row>
    <row r="142" spans="1:13" ht="21">
      <c r="A142" s="127"/>
      <c r="B142" s="127"/>
      <c r="C142" s="127"/>
      <c r="D142" s="94"/>
      <c r="E142" s="121"/>
      <c r="F142" s="121"/>
      <c r="G142" s="121"/>
      <c r="H142" s="121"/>
      <c r="I142" s="624" t="s">
        <v>100</v>
      </c>
      <c r="J142" s="624"/>
      <c r="K142" s="624"/>
      <c r="L142" s="624"/>
      <c r="M142" s="356"/>
    </row>
    <row r="143" spans="1:13" ht="21">
      <c r="A143" s="127"/>
      <c r="B143" s="127"/>
      <c r="C143" s="127"/>
      <c r="D143" s="94"/>
      <c r="E143" s="121"/>
      <c r="F143" s="121"/>
      <c r="G143" s="121"/>
      <c r="H143" s="121"/>
      <c r="I143" s="121"/>
      <c r="J143" s="121"/>
      <c r="K143" s="121"/>
      <c r="L143" s="121"/>
      <c r="M143" s="356"/>
    </row>
    <row r="144" spans="1:13" ht="21">
      <c r="A144" s="127"/>
      <c r="B144" s="127"/>
      <c r="C144" s="127"/>
      <c r="D144" s="94"/>
      <c r="E144" s="121"/>
      <c r="F144" s="121"/>
      <c r="G144" s="121"/>
      <c r="H144" s="121"/>
      <c r="I144" s="121"/>
      <c r="J144" s="121"/>
      <c r="K144" s="121"/>
      <c r="L144" s="121"/>
      <c r="M144" s="356"/>
    </row>
    <row r="145" spans="1:13" ht="21">
      <c r="A145" s="566" t="s">
        <v>26</v>
      </c>
      <c r="B145" s="566"/>
      <c r="C145" s="566"/>
      <c r="D145" s="566"/>
      <c r="E145" s="566"/>
      <c r="F145" s="566"/>
      <c r="G145" s="566"/>
      <c r="H145" s="566"/>
      <c r="I145" s="566"/>
      <c r="J145" s="566"/>
      <c r="K145" s="566"/>
      <c r="L145" s="352" t="s">
        <v>95</v>
      </c>
      <c r="M145" s="352"/>
    </row>
    <row r="146" spans="1:13" ht="21">
      <c r="A146" s="131" t="s">
        <v>80</v>
      </c>
      <c r="B146" s="131"/>
      <c r="C146" s="126"/>
      <c r="D146" s="126"/>
      <c r="E146" s="126" t="str">
        <f>+E26</f>
        <v>ป.1ฉ</v>
      </c>
      <c r="F146" s="122"/>
      <c r="G146" s="123"/>
      <c r="H146" s="124"/>
      <c r="I146" s="127"/>
      <c r="J146" s="126"/>
      <c r="K146" s="126"/>
      <c r="L146" s="126"/>
      <c r="M146" s="126"/>
    </row>
    <row r="147" spans="1:13" ht="19.5" thickBot="1">
      <c r="A147" s="569" t="s">
        <v>0</v>
      </c>
      <c r="B147" s="569"/>
      <c r="C147" s="569"/>
      <c r="D147" s="126" t="str">
        <f>+D123</f>
        <v>โรงเรียน กกกก</v>
      </c>
      <c r="E147" s="126"/>
      <c r="F147" s="126"/>
      <c r="G147" s="126"/>
      <c r="H147" s="126"/>
      <c r="I147" s="128" t="s">
        <v>96</v>
      </c>
      <c r="J147" s="129" t="str">
        <f>+J27</f>
        <v>สพป.ขอนแก่น เขต 1</v>
      </c>
      <c r="K147" s="129"/>
      <c r="L147" s="129"/>
      <c r="M147" s="129"/>
    </row>
    <row r="148" spans="1:13" ht="19.5" thickTop="1">
      <c r="A148" s="580" t="s">
        <v>3</v>
      </c>
      <c r="B148" s="572" t="s">
        <v>4</v>
      </c>
      <c r="C148" s="573"/>
      <c r="D148" s="573"/>
      <c r="E148" s="573"/>
      <c r="F148" s="576" t="s">
        <v>11</v>
      </c>
      <c r="G148" s="578" t="s">
        <v>13</v>
      </c>
      <c r="H148" s="567" t="s">
        <v>19</v>
      </c>
      <c r="I148" s="568"/>
      <c r="J148" s="567" t="s">
        <v>15</v>
      </c>
      <c r="K148" s="568"/>
      <c r="L148" s="570" t="s">
        <v>17</v>
      </c>
      <c r="M148" s="580" t="s">
        <v>5</v>
      </c>
    </row>
    <row r="149" spans="1:13" ht="19.5" thickBot="1">
      <c r="A149" s="581"/>
      <c r="B149" s="574"/>
      <c r="C149" s="575"/>
      <c r="D149" s="575"/>
      <c r="E149" s="575"/>
      <c r="F149" s="577"/>
      <c r="G149" s="579"/>
      <c r="H149" s="95" t="s">
        <v>27</v>
      </c>
      <c r="I149" s="95" t="s">
        <v>16</v>
      </c>
      <c r="J149" s="95" t="s">
        <v>27</v>
      </c>
      <c r="K149" s="95" t="s">
        <v>16</v>
      </c>
      <c r="L149" s="571"/>
      <c r="M149" s="581"/>
    </row>
    <row r="150" spans="1:13" ht="19.5" thickTop="1">
      <c r="A150" s="96"/>
      <c r="B150" s="596"/>
      <c r="C150" s="597"/>
      <c r="D150" s="597"/>
      <c r="E150" s="598"/>
      <c r="F150" s="97">
        <v>23</v>
      </c>
      <c r="G150" s="98"/>
      <c r="H150" s="99">
        <v>24</v>
      </c>
      <c r="I150" s="100">
        <f aca="true" t="shared" si="18" ref="I150:I160">SUM(H150)*$F150</f>
        <v>552</v>
      </c>
      <c r="J150" s="101">
        <v>25</v>
      </c>
      <c r="K150" s="100">
        <f aca="true" t="shared" si="19" ref="K150:K157">SUM(J150)*$F150</f>
        <v>575</v>
      </c>
      <c r="L150" s="102">
        <f aca="true" t="shared" si="20" ref="L150:L160">SUM(,I150,K150)</f>
        <v>1127</v>
      </c>
      <c r="M150" s="98"/>
    </row>
    <row r="151" spans="1:13" ht="18.75">
      <c r="A151" s="132"/>
      <c r="B151" s="458"/>
      <c r="C151" s="459"/>
      <c r="D151" s="459"/>
      <c r="E151" s="460"/>
      <c r="F151" s="107">
        <v>26</v>
      </c>
      <c r="G151" s="108"/>
      <c r="H151" s="109">
        <v>222</v>
      </c>
      <c r="I151" s="100">
        <f t="shared" si="18"/>
        <v>5772</v>
      </c>
      <c r="J151" s="133">
        <v>27</v>
      </c>
      <c r="K151" s="100">
        <f t="shared" si="19"/>
        <v>702</v>
      </c>
      <c r="L151" s="102">
        <f t="shared" si="20"/>
        <v>6474</v>
      </c>
      <c r="M151" s="108"/>
    </row>
    <row r="152" spans="1:13" ht="18.75">
      <c r="A152" s="134"/>
      <c r="B152" s="458"/>
      <c r="C152" s="459"/>
      <c r="D152" s="459"/>
      <c r="E152" s="460"/>
      <c r="F152" s="135"/>
      <c r="G152" s="136"/>
      <c r="H152" s="102"/>
      <c r="I152" s="100">
        <f t="shared" si="18"/>
        <v>0</v>
      </c>
      <c r="J152" s="137"/>
      <c r="K152" s="100">
        <f t="shared" si="19"/>
        <v>0</v>
      </c>
      <c r="L152" s="102">
        <f t="shared" si="20"/>
        <v>0</v>
      </c>
      <c r="M152" s="138"/>
    </row>
    <row r="153" spans="1:13" ht="18.75">
      <c r="A153" s="132"/>
      <c r="B153" s="599"/>
      <c r="C153" s="600"/>
      <c r="D153" s="600"/>
      <c r="E153" s="601"/>
      <c r="F153" s="135"/>
      <c r="G153" s="136"/>
      <c r="H153" s="102"/>
      <c r="I153" s="139">
        <f t="shared" si="18"/>
        <v>0</v>
      </c>
      <c r="J153" s="137"/>
      <c r="K153" s="139">
        <f t="shared" si="19"/>
        <v>0</v>
      </c>
      <c r="L153" s="140">
        <f t="shared" si="20"/>
        <v>0</v>
      </c>
      <c r="M153" s="138"/>
    </row>
    <row r="154" spans="1:13" ht="18.75">
      <c r="A154" s="141"/>
      <c r="B154" s="142"/>
      <c r="C154" s="143"/>
      <c r="D154" s="462"/>
      <c r="E154" s="463"/>
      <c r="F154" s="135"/>
      <c r="G154" s="136"/>
      <c r="H154" s="102"/>
      <c r="I154" s="100">
        <f t="shared" si="18"/>
        <v>0</v>
      </c>
      <c r="J154" s="146"/>
      <c r="K154" s="100">
        <f t="shared" si="19"/>
        <v>0</v>
      </c>
      <c r="L154" s="102">
        <f t="shared" si="20"/>
        <v>0</v>
      </c>
      <c r="M154" s="147"/>
    </row>
    <row r="155" spans="1:13" ht="18.75">
      <c r="A155" s="141"/>
      <c r="B155" s="142"/>
      <c r="C155" s="143"/>
      <c r="D155" s="462"/>
      <c r="E155" s="463"/>
      <c r="F155" s="148"/>
      <c r="G155" s="136"/>
      <c r="H155" s="102"/>
      <c r="I155" s="139">
        <f t="shared" si="18"/>
        <v>0</v>
      </c>
      <c r="J155" s="146"/>
      <c r="K155" s="100">
        <f t="shared" si="19"/>
        <v>0</v>
      </c>
      <c r="L155" s="140">
        <f t="shared" si="20"/>
        <v>0</v>
      </c>
      <c r="M155" s="147"/>
    </row>
    <row r="156" spans="1:13" ht="18.75">
      <c r="A156" s="141"/>
      <c r="B156" s="142"/>
      <c r="C156" s="143"/>
      <c r="D156" s="462"/>
      <c r="E156" s="463"/>
      <c r="F156" s="148"/>
      <c r="G156" s="136"/>
      <c r="H156" s="102"/>
      <c r="I156" s="100">
        <f t="shared" si="18"/>
        <v>0</v>
      </c>
      <c r="J156" s="146"/>
      <c r="K156" s="100">
        <f t="shared" si="19"/>
        <v>0</v>
      </c>
      <c r="L156" s="102">
        <f t="shared" si="20"/>
        <v>0</v>
      </c>
      <c r="M156" s="147"/>
    </row>
    <row r="157" spans="1:13" ht="18.75">
      <c r="A157" s="141"/>
      <c r="B157" s="142"/>
      <c r="C157" s="143"/>
      <c r="D157" s="462"/>
      <c r="E157" s="463"/>
      <c r="F157" s="135"/>
      <c r="G157" s="136"/>
      <c r="H157" s="102"/>
      <c r="I157" s="139">
        <f t="shared" si="18"/>
        <v>0</v>
      </c>
      <c r="J157" s="146"/>
      <c r="K157" s="139">
        <f t="shared" si="19"/>
        <v>0</v>
      </c>
      <c r="L157" s="140">
        <f t="shared" si="20"/>
        <v>0</v>
      </c>
      <c r="M157" s="147"/>
    </row>
    <row r="158" spans="1:13" ht="18.75">
      <c r="A158" s="132"/>
      <c r="B158" s="458"/>
      <c r="C158" s="459"/>
      <c r="D158" s="459"/>
      <c r="E158" s="460"/>
      <c r="F158" s="149"/>
      <c r="G158" s="150"/>
      <c r="H158" s="151"/>
      <c r="I158" s="100">
        <f t="shared" si="18"/>
        <v>0</v>
      </c>
      <c r="J158" s="152"/>
      <c r="K158" s="153">
        <f>SUM(K154:K157)</f>
        <v>0</v>
      </c>
      <c r="L158" s="102">
        <f t="shared" si="20"/>
        <v>0</v>
      </c>
      <c r="M158" s="147"/>
    </row>
    <row r="159" spans="1:13" ht="18.75">
      <c r="A159" s="141"/>
      <c r="B159" s="458"/>
      <c r="C159" s="459"/>
      <c r="D159" s="459"/>
      <c r="E159" s="460"/>
      <c r="F159" s="135"/>
      <c r="G159" s="136"/>
      <c r="H159" s="102"/>
      <c r="I159" s="139">
        <f t="shared" si="18"/>
        <v>0</v>
      </c>
      <c r="J159" s="137"/>
      <c r="K159" s="100">
        <f>SUM(J159)*$F159</f>
        <v>0</v>
      </c>
      <c r="L159" s="140">
        <f t="shared" si="20"/>
        <v>0</v>
      </c>
      <c r="M159" s="138"/>
    </row>
    <row r="160" spans="1:13" ht="19.5" thickBot="1">
      <c r="A160" s="141"/>
      <c r="B160" s="142"/>
      <c r="C160" s="143"/>
      <c r="D160" s="602"/>
      <c r="E160" s="603"/>
      <c r="F160" s="135"/>
      <c r="G160" s="136"/>
      <c r="H160" s="102"/>
      <c r="I160" s="100">
        <f t="shared" si="18"/>
        <v>0</v>
      </c>
      <c r="J160" s="146"/>
      <c r="K160" s="100">
        <f>SUM(J160)*$F160</f>
        <v>0</v>
      </c>
      <c r="L160" s="102">
        <f t="shared" si="20"/>
        <v>0</v>
      </c>
      <c r="M160" s="147"/>
    </row>
    <row r="161" spans="1:13" ht="18.75">
      <c r="A161" s="163"/>
      <c r="B161" s="164"/>
      <c r="C161" s="165"/>
      <c r="D161" s="166"/>
      <c r="E161" s="166" t="s">
        <v>120</v>
      </c>
      <c r="F161" s="224"/>
      <c r="G161" s="166"/>
      <c r="H161" s="225"/>
      <c r="I161" s="171">
        <f>SUM(I150:I160)</f>
        <v>6324</v>
      </c>
      <c r="J161" s="172"/>
      <c r="K161" s="173">
        <f>SUM(K150:K160)</f>
        <v>1277</v>
      </c>
      <c r="L161" s="173">
        <f>SUM(L150:L160)</f>
        <v>7601</v>
      </c>
      <c r="M161" s="174"/>
    </row>
    <row r="162" spans="1:13" ht="19.5" thickBot="1">
      <c r="A162" s="175"/>
      <c r="B162" s="164"/>
      <c r="C162" s="165"/>
      <c r="D162" s="166"/>
      <c r="E162" s="166" t="s">
        <v>121</v>
      </c>
      <c r="F162" s="224"/>
      <c r="G162" s="166"/>
      <c r="H162" s="225"/>
      <c r="I162" s="177">
        <f>SUM(I138+I161)</f>
        <v>36708</v>
      </c>
      <c r="J162" s="178"/>
      <c r="K162" s="177">
        <f>SUM(K138+K161)</f>
        <v>11495</v>
      </c>
      <c r="L162" s="177">
        <f>SUM(L138+L161)</f>
        <v>48203</v>
      </c>
      <c r="M162" s="179"/>
    </row>
    <row r="163" spans="1:13" ht="21">
      <c r="A163" s="127"/>
      <c r="B163" s="127"/>
      <c r="C163" s="127"/>
      <c r="D163" s="94"/>
      <c r="E163" s="127"/>
      <c r="F163" s="356"/>
      <c r="G163" s="356"/>
      <c r="H163" s="356"/>
      <c r="I163" s="357"/>
      <c r="J163" s="357"/>
      <c r="K163" s="357"/>
      <c r="L163" s="357"/>
      <c r="M163" s="356"/>
    </row>
    <row r="164" spans="1:13" ht="21">
      <c r="A164" s="127"/>
      <c r="B164" s="127"/>
      <c r="C164" s="127"/>
      <c r="D164" s="94"/>
      <c r="E164" s="565" t="s">
        <v>110</v>
      </c>
      <c r="F164" s="624"/>
      <c r="G164" s="624"/>
      <c r="H164" s="624"/>
      <c r="I164" s="565" t="s">
        <v>98</v>
      </c>
      <c r="J164" s="565"/>
      <c r="K164" s="565"/>
      <c r="L164" s="565"/>
      <c r="M164" s="356"/>
    </row>
    <row r="165" spans="1:13" ht="21">
      <c r="A165" s="127"/>
      <c r="B165" s="127"/>
      <c r="C165" s="127"/>
      <c r="D165" s="94"/>
      <c r="E165" s="624" t="s">
        <v>99</v>
      </c>
      <c r="F165" s="624"/>
      <c r="G165" s="624"/>
      <c r="H165" s="624"/>
      <c r="I165" s="624" t="s">
        <v>99</v>
      </c>
      <c r="J165" s="624"/>
      <c r="K165" s="624"/>
      <c r="L165" s="624"/>
      <c r="M165" s="356"/>
    </row>
    <row r="166" spans="1:13" ht="21">
      <c r="A166" s="127"/>
      <c r="B166" s="127"/>
      <c r="C166" s="127"/>
      <c r="D166" s="94"/>
      <c r="E166" s="121"/>
      <c r="F166" s="121"/>
      <c r="G166" s="121"/>
      <c r="H166" s="121"/>
      <c r="I166" s="624" t="s">
        <v>100</v>
      </c>
      <c r="J166" s="624"/>
      <c r="K166" s="624"/>
      <c r="L166" s="624"/>
      <c r="M166" s="356"/>
    </row>
    <row r="167" spans="1:13" ht="21">
      <c r="A167" s="127"/>
      <c r="B167" s="127"/>
      <c r="C167" s="127"/>
      <c r="D167" s="94"/>
      <c r="E167" s="121"/>
      <c r="F167" s="121"/>
      <c r="G167" s="121"/>
      <c r="H167" s="121"/>
      <c r="I167" s="121"/>
      <c r="J167" s="121"/>
      <c r="K167" s="121"/>
      <c r="L167" s="121"/>
      <c r="M167" s="356"/>
    </row>
    <row r="168" spans="1:13" ht="21">
      <c r="A168" s="127"/>
      <c r="B168" s="127"/>
      <c r="C168" s="127"/>
      <c r="D168" s="94"/>
      <c r="E168" s="121"/>
      <c r="F168" s="121"/>
      <c r="G168" s="121"/>
      <c r="H168" s="121"/>
      <c r="I168" s="121"/>
      <c r="J168" s="121"/>
      <c r="K168" s="121"/>
      <c r="L168" s="121"/>
      <c r="M168" s="356"/>
    </row>
    <row r="169" spans="1:13" ht="21">
      <c r="A169" s="566" t="s">
        <v>26</v>
      </c>
      <c r="B169" s="566"/>
      <c r="C169" s="566"/>
      <c r="D169" s="566"/>
      <c r="E169" s="566"/>
      <c r="F169" s="566"/>
      <c r="G169" s="566"/>
      <c r="H169" s="566"/>
      <c r="I169" s="566"/>
      <c r="J169" s="566"/>
      <c r="K169" s="566"/>
      <c r="L169" s="352" t="s">
        <v>95</v>
      </c>
      <c r="M169" s="352"/>
    </row>
    <row r="170" spans="1:13" ht="21">
      <c r="A170" s="131" t="s">
        <v>80</v>
      </c>
      <c r="B170" s="131"/>
      <c r="C170" s="126"/>
      <c r="D170" s="126"/>
      <c r="E170" s="126" t="str">
        <f>+E50</f>
        <v>ป.1ฉ</v>
      </c>
      <c r="F170" s="122"/>
      <c r="G170" s="123"/>
      <c r="H170" s="124"/>
      <c r="I170" s="127"/>
      <c r="J170" s="126"/>
      <c r="K170" s="126"/>
      <c r="L170" s="126"/>
      <c r="M170" s="126"/>
    </row>
    <row r="171" spans="1:13" ht="19.5" thickBot="1">
      <c r="A171" s="569" t="s">
        <v>0</v>
      </c>
      <c r="B171" s="569"/>
      <c r="C171" s="569"/>
      <c r="D171" s="126" t="str">
        <f>+D147</f>
        <v>โรงเรียน กกกก</v>
      </c>
      <c r="E171" s="126"/>
      <c r="F171" s="126"/>
      <c r="G171" s="126"/>
      <c r="H171" s="126"/>
      <c r="I171" s="128" t="s">
        <v>96</v>
      </c>
      <c r="J171" s="129" t="str">
        <f>+J51</f>
        <v>สพป.ขอนแก่น เขต 1</v>
      </c>
      <c r="K171" s="129"/>
      <c r="L171" s="129"/>
      <c r="M171" s="129"/>
    </row>
    <row r="172" spans="1:13" ht="19.5" thickTop="1">
      <c r="A172" s="580" t="s">
        <v>3</v>
      </c>
      <c r="B172" s="572" t="s">
        <v>4</v>
      </c>
      <c r="C172" s="573"/>
      <c r="D172" s="573"/>
      <c r="E172" s="573"/>
      <c r="F172" s="576" t="s">
        <v>11</v>
      </c>
      <c r="G172" s="578" t="s">
        <v>13</v>
      </c>
      <c r="H172" s="567" t="s">
        <v>19</v>
      </c>
      <c r="I172" s="568"/>
      <c r="J172" s="567" t="s">
        <v>15</v>
      </c>
      <c r="K172" s="568"/>
      <c r="L172" s="570" t="s">
        <v>17</v>
      </c>
      <c r="M172" s="580" t="s">
        <v>5</v>
      </c>
    </row>
    <row r="173" spans="1:13" ht="19.5" thickBot="1">
      <c r="A173" s="581"/>
      <c r="B173" s="574"/>
      <c r="C173" s="575"/>
      <c r="D173" s="575"/>
      <c r="E173" s="575"/>
      <c r="F173" s="577"/>
      <c r="G173" s="579"/>
      <c r="H173" s="95" t="s">
        <v>27</v>
      </c>
      <c r="I173" s="95" t="s">
        <v>16</v>
      </c>
      <c r="J173" s="95" t="s">
        <v>27</v>
      </c>
      <c r="K173" s="95" t="s">
        <v>16</v>
      </c>
      <c r="L173" s="571"/>
      <c r="M173" s="581"/>
    </row>
    <row r="174" spans="1:13" ht="19.5" thickTop="1">
      <c r="A174" s="96"/>
      <c r="B174" s="596"/>
      <c r="C174" s="597"/>
      <c r="D174" s="597"/>
      <c r="E174" s="598"/>
      <c r="F174" s="97">
        <v>100</v>
      </c>
      <c r="G174" s="98"/>
      <c r="H174" s="99">
        <v>211</v>
      </c>
      <c r="I174" s="100">
        <f aca="true" t="shared" si="21" ref="I174:I184">SUM(H174)*$F174</f>
        <v>21100</v>
      </c>
      <c r="J174" s="101">
        <v>25</v>
      </c>
      <c r="K174" s="100">
        <f aca="true" t="shared" si="22" ref="K174:K181">SUM(J174)*$F174</f>
        <v>2500</v>
      </c>
      <c r="L174" s="102">
        <f aca="true" t="shared" si="23" ref="L174:L184">SUM(,I174,K174)</f>
        <v>23600</v>
      </c>
      <c r="M174" s="98"/>
    </row>
    <row r="175" spans="1:13" ht="18.75">
      <c r="A175" s="132"/>
      <c r="B175" s="458"/>
      <c r="C175" s="459"/>
      <c r="D175" s="459"/>
      <c r="E175" s="460"/>
      <c r="F175" s="107">
        <v>260</v>
      </c>
      <c r="G175" s="108"/>
      <c r="H175" s="109">
        <v>1234</v>
      </c>
      <c r="I175" s="100">
        <f t="shared" si="21"/>
        <v>320840</v>
      </c>
      <c r="J175" s="133">
        <v>27</v>
      </c>
      <c r="K175" s="100">
        <f t="shared" si="22"/>
        <v>7020</v>
      </c>
      <c r="L175" s="102">
        <f t="shared" si="23"/>
        <v>327860</v>
      </c>
      <c r="M175" s="108"/>
    </row>
    <row r="176" spans="1:13" ht="18.75">
      <c r="A176" s="134"/>
      <c r="B176" s="458"/>
      <c r="C176" s="459"/>
      <c r="D176" s="459"/>
      <c r="E176" s="460"/>
      <c r="F176" s="135"/>
      <c r="G176" s="136"/>
      <c r="H176" s="102"/>
      <c r="I176" s="100">
        <f t="shared" si="21"/>
        <v>0</v>
      </c>
      <c r="J176" s="137"/>
      <c r="K176" s="100">
        <f t="shared" si="22"/>
        <v>0</v>
      </c>
      <c r="L176" s="102">
        <f t="shared" si="23"/>
        <v>0</v>
      </c>
      <c r="M176" s="138"/>
    </row>
    <row r="177" spans="1:13" ht="18.75">
      <c r="A177" s="132"/>
      <c r="B177" s="599"/>
      <c r="C177" s="600"/>
      <c r="D177" s="600"/>
      <c r="E177" s="601"/>
      <c r="F177" s="135"/>
      <c r="G177" s="136"/>
      <c r="H177" s="102"/>
      <c r="I177" s="139">
        <f t="shared" si="21"/>
        <v>0</v>
      </c>
      <c r="J177" s="137"/>
      <c r="K177" s="139">
        <f t="shared" si="22"/>
        <v>0</v>
      </c>
      <c r="L177" s="140">
        <f t="shared" si="23"/>
        <v>0</v>
      </c>
      <c r="M177" s="138"/>
    </row>
    <row r="178" spans="1:13" ht="18.75">
      <c r="A178" s="141"/>
      <c r="B178" s="142"/>
      <c r="C178" s="143"/>
      <c r="D178" s="462"/>
      <c r="E178" s="463"/>
      <c r="F178" s="135"/>
      <c r="G178" s="136"/>
      <c r="H178" s="102"/>
      <c r="I178" s="100">
        <f t="shared" si="21"/>
        <v>0</v>
      </c>
      <c r="J178" s="146"/>
      <c r="K178" s="100">
        <f t="shared" si="22"/>
        <v>0</v>
      </c>
      <c r="L178" s="102">
        <f t="shared" si="23"/>
        <v>0</v>
      </c>
      <c r="M178" s="147"/>
    </row>
    <row r="179" spans="1:13" ht="18.75">
      <c r="A179" s="141"/>
      <c r="B179" s="142"/>
      <c r="C179" s="143"/>
      <c r="D179" s="462"/>
      <c r="E179" s="463"/>
      <c r="F179" s="148"/>
      <c r="G179" s="136"/>
      <c r="H179" s="102"/>
      <c r="I179" s="139">
        <f t="shared" si="21"/>
        <v>0</v>
      </c>
      <c r="J179" s="146"/>
      <c r="K179" s="100">
        <f t="shared" si="22"/>
        <v>0</v>
      </c>
      <c r="L179" s="140">
        <f t="shared" si="23"/>
        <v>0</v>
      </c>
      <c r="M179" s="147"/>
    </row>
    <row r="180" spans="1:13" ht="18.75">
      <c r="A180" s="141"/>
      <c r="B180" s="142"/>
      <c r="C180" s="143"/>
      <c r="D180" s="462"/>
      <c r="E180" s="463"/>
      <c r="F180" s="148"/>
      <c r="G180" s="136"/>
      <c r="H180" s="102"/>
      <c r="I180" s="100">
        <f t="shared" si="21"/>
        <v>0</v>
      </c>
      <c r="J180" s="146"/>
      <c r="K180" s="100">
        <f t="shared" si="22"/>
        <v>0</v>
      </c>
      <c r="L180" s="102">
        <f t="shared" si="23"/>
        <v>0</v>
      </c>
      <c r="M180" s="147"/>
    </row>
    <row r="181" spans="1:13" ht="18.75">
      <c r="A181" s="141"/>
      <c r="B181" s="142"/>
      <c r="C181" s="143"/>
      <c r="D181" s="462"/>
      <c r="E181" s="463"/>
      <c r="F181" s="135"/>
      <c r="G181" s="136"/>
      <c r="H181" s="102"/>
      <c r="I181" s="139">
        <f t="shared" si="21"/>
        <v>0</v>
      </c>
      <c r="J181" s="146"/>
      <c r="K181" s="139">
        <f t="shared" si="22"/>
        <v>0</v>
      </c>
      <c r="L181" s="140">
        <f t="shared" si="23"/>
        <v>0</v>
      </c>
      <c r="M181" s="147"/>
    </row>
    <row r="182" spans="1:13" ht="18.75">
      <c r="A182" s="132"/>
      <c r="B182" s="458"/>
      <c r="C182" s="459"/>
      <c r="D182" s="459"/>
      <c r="E182" s="460"/>
      <c r="F182" s="149"/>
      <c r="G182" s="150"/>
      <c r="H182" s="151"/>
      <c r="I182" s="100">
        <f t="shared" si="21"/>
        <v>0</v>
      </c>
      <c r="J182" s="152"/>
      <c r="K182" s="153">
        <f>SUM(K178:K181)</f>
        <v>0</v>
      </c>
      <c r="L182" s="102">
        <f t="shared" si="23"/>
        <v>0</v>
      </c>
      <c r="M182" s="147"/>
    </row>
    <row r="183" spans="1:13" ht="18.75">
      <c r="A183" s="141"/>
      <c r="B183" s="458"/>
      <c r="C183" s="459"/>
      <c r="D183" s="459"/>
      <c r="E183" s="460"/>
      <c r="F183" s="135"/>
      <c r="G183" s="136"/>
      <c r="H183" s="102"/>
      <c r="I183" s="139">
        <f t="shared" si="21"/>
        <v>0</v>
      </c>
      <c r="J183" s="137"/>
      <c r="K183" s="100">
        <f>SUM(J183)*$F183</f>
        <v>0</v>
      </c>
      <c r="L183" s="140">
        <f t="shared" si="23"/>
        <v>0</v>
      </c>
      <c r="M183" s="138"/>
    </row>
    <row r="184" spans="1:13" ht="19.5" thickBot="1">
      <c r="A184" s="141"/>
      <c r="B184" s="142"/>
      <c r="C184" s="143"/>
      <c r="D184" s="602"/>
      <c r="E184" s="603"/>
      <c r="F184" s="135"/>
      <c r="G184" s="136"/>
      <c r="H184" s="102"/>
      <c r="I184" s="100">
        <f t="shared" si="21"/>
        <v>0</v>
      </c>
      <c r="J184" s="146"/>
      <c r="K184" s="100">
        <f>SUM(J184)*$F184</f>
        <v>0</v>
      </c>
      <c r="L184" s="102">
        <f t="shared" si="23"/>
        <v>0</v>
      </c>
      <c r="M184" s="147"/>
    </row>
    <row r="185" spans="1:13" ht="18.75">
      <c r="A185" s="163"/>
      <c r="B185" s="164"/>
      <c r="C185" s="165"/>
      <c r="D185" s="166"/>
      <c r="E185" s="166" t="s">
        <v>122</v>
      </c>
      <c r="F185" s="224"/>
      <c r="G185" s="166"/>
      <c r="H185" s="225"/>
      <c r="I185" s="171">
        <f>SUM(I174:I184)</f>
        <v>341940</v>
      </c>
      <c r="J185" s="172"/>
      <c r="K185" s="173">
        <f>SUM(K174:K184)</f>
        <v>9520</v>
      </c>
      <c r="L185" s="173">
        <f>SUM(L174:L184)</f>
        <v>351460</v>
      </c>
      <c r="M185" s="174"/>
    </row>
    <row r="186" spans="1:13" ht="19.5" thickBot="1">
      <c r="A186" s="175"/>
      <c r="B186" s="164"/>
      <c r="C186" s="165"/>
      <c r="D186" s="166"/>
      <c r="E186" s="166" t="s">
        <v>123</v>
      </c>
      <c r="F186" s="224"/>
      <c r="G186" s="166"/>
      <c r="H186" s="225"/>
      <c r="I186" s="177">
        <f>SUM(I162+I185)</f>
        <v>378648</v>
      </c>
      <c r="J186" s="178"/>
      <c r="K186" s="177">
        <f>SUM(K162+K185)</f>
        <v>21015</v>
      </c>
      <c r="L186" s="177">
        <f>SUM(L162+L185)</f>
        <v>399663</v>
      </c>
      <c r="M186" s="179"/>
    </row>
    <row r="187" spans="1:13" ht="21">
      <c r="A187" s="127"/>
      <c r="B187" s="127"/>
      <c r="C187" s="127"/>
      <c r="D187" s="94"/>
      <c r="E187" s="127"/>
      <c r="F187" s="356"/>
      <c r="G187" s="356"/>
      <c r="H187" s="356"/>
      <c r="I187" s="357"/>
      <c r="J187" s="357"/>
      <c r="K187" s="357"/>
      <c r="L187" s="357"/>
      <c r="M187" s="356"/>
    </row>
    <row r="188" spans="1:13" ht="21">
      <c r="A188" s="127"/>
      <c r="B188" s="127"/>
      <c r="C188" s="127"/>
      <c r="D188" s="94"/>
      <c r="E188" s="565" t="s">
        <v>110</v>
      </c>
      <c r="F188" s="624"/>
      <c r="G188" s="624"/>
      <c r="H188" s="624"/>
      <c r="I188" s="565" t="s">
        <v>98</v>
      </c>
      <c r="J188" s="565"/>
      <c r="K188" s="565"/>
      <c r="L188" s="565"/>
      <c r="M188" s="356"/>
    </row>
    <row r="189" spans="1:13" ht="21">
      <c r="A189" s="127"/>
      <c r="B189" s="127"/>
      <c r="C189" s="127"/>
      <c r="D189" s="94"/>
      <c r="E189" s="624" t="s">
        <v>99</v>
      </c>
      <c r="F189" s="624"/>
      <c r="G189" s="624"/>
      <c r="H189" s="624"/>
      <c r="I189" s="624" t="s">
        <v>99</v>
      </c>
      <c r="J189" s="624"/>
      <c r="K189" s="624"/>
      <c r="L189" s="624"/>
      <c r="M189" s="356"/>
    </row>
    <row r="190" spans="1:13" ht="21">
      <c r="A190" s="127"/>
      <c r="B190" s="127"/>
      <c r="C190" s="127"/>
      <c r="D190" s="94"/>
      <c r="E190" s="121"/>
      <c r="F190" s="121"/>
      <c r="G190" s="121"/>
      <c r="H190" s="121"/>
      <c r="I190" s="624" t="s">
        <v>100</v>
      </c>
      <c r="J190" s="624"/>
      <c r="K190" s="624"/>
      <c r="L190" s="624"/>
      <c r="M190" s="356"/>
    </row>
    <row r="191" spans="1:13" ht="21">
      <c r="A191" s="127"/>
      <c r="B191" s="127"/>
      <c r="C191" s="127"/>
      <c r="D191" s="94"/>
      <c r="E191" s="121"/>
      <c r="F191" s="121"/>
      <c r="G191" s="121"/>
      <c r="H191" s="121"/>
      <c r="I191" s="121"/>
      <c r="J191" s="121"/>
      <c r="K191" s="121"/>
      <c r="L191" s="121"/>
      <c r="M191" s="356"/>
    </row>
    <row r="192" spans="1:13" ht="21">
      <c r="A192" s="127"/>
      <c r="B192" s="127"/>
      <c r="C192" s="127"/>
      <c r="D192" s="94"/>
      <c r="E192" s="121"/>
      <c r="F192" s="121"/>
      <c r="G192" s="121"/>
      <c r="H192" s="121"/>
      <c r="I192" s="121"/>
      <c r="J192" s="121"/>
      <c r="K192" s="121"/>
      <c r="L192" s="121"/>
      <c r="M192" s="356"/>
    </row>
    <row r="193" spans="1:13" ht="21">
      <c r="A193" s="566" t="s">
        <v>26</v>
      </c>
      <c r="B193" s="566"/>
      <c r="C193" s="566"/>
      <c r="D193" s="566"/>
      <c r="E193" s="566"/>
      <c r="F193" s="566"/>
      <c r="G193" s="566"/>
      <c r="H193" s="566"/>
      <c r="I193" s="566"/>
      <c r="J193" s="566"/>
      <c r="K193" s="566"/>
      <c r="L193" s="352" t="s">
        <v>95</v>
      </c>
      <c r="M193" s="352"/>
    </row>
    <row r="194" spans="1:13" ht="21">
      <c r="A194" s="131" t="s">
        <v>80</v>
      </c>
      <c r="B194" s="131"/>
      <c r="C194" s="126"/>
      <c r="D194" s="126"/>
      <c r="E194" s="126" t="str">
        <f>+E74</f>
        <v>ป.1ฉ</v>
      </c>
      <c r="F194" s="122"/>
      <c r="G194" s="123"/>
      <c r="H194" s="124"/>
      <c r="I194" s="127"/>
      <c r="J194" s="126"/>
      <c r="K194" s="126"/>
      <c r="L194" s="126"/>
      <c r="M194" s="126"/>
    </row>
    <row r="195" spans="1:13" ht="19.5" thickBot="1">
      <c r="A195" s="569" t="s">
        <v>0</v>
      </c>
      <c r="B195" s="569"/>
      <c r="C195" s="569"/>
      <c r="D195" s="126" t="str">
        <f>+D171</f>
        <v>โรงเรียน กกกก</v>
      </c>
      <c r="E195" s="126"/>
      <c r="F195" s="126"/>
      <c r="G195" s="126"/>
      <c r="H195" s="126"/>
      <c r="I195" s="128" t="s">
        <v>96</v>
      </c>
      <c r="J195" s="129" t="str">
        <f>+J75</f>
        <v>สพป.ขอนแก่น เขต 1</v>
      </c>
      <c r="K195" s="129"/>
      <c r="L195" s="129"/>
      <c r="M195" s="129"/>
    </row>
    <row r="196" spans="1:13" ht="19.5" thickTop="1">
      <c r="A196" s="580" t="s">
        <v>3</v>
      </c>
      <c r="B196" s="572" t="s">
        <v>4</v>
      </c>
      <c r="C196" s="573"/>
      <c r="D196" s="573"/>
      <c r="E196" s="573"/>
      <c r="F196" s="576" t="s">
        <v>11</v>
      </c>
      <c r="G196" s="578" t="s">
        <v>13</v>
      </c>
      <c r="H196" s="567" t="s">
        <v>19</v>
      </c>
      <c r="I196" s="568"/>
      <c r="J196" s="567" t="s">
        <v>15</v>
      </c>
      <c r="K196" s="568"/>
      <c r="L196" s="570" t="s">
        <v>17</v>
      </c>
      <c r="M196" s="580" t="s">
        <v>5</v>
      </c>
    </row>
    <row r="197" spans="1:13" ht="19.5" thickBot="1">
      <c r="A197" s="581"/>
      <c r="B197" s="574"/>
      <c r="C197" s="575"/>
      <c r="D197" s="575"/>
      <c r="E197" s="575"/>
      <c r="F197" s="577"/>
      <c r="G197" s="579"/>
      <c r="H197" s="95" t="s">
        <v>27</v>
      </c>
      <c r="I197" s="95" t="s">
        <v>16</v>
      </c>
      <c r="J197" s="95" t="s">
        <v>27</v>
      </c>
      <c r="K197" s="95" t="s">
        <v>16</v>
      </c>
      <c r="L197" s="571"/>
      <c r="M197" s="581"/>
    </row>
    <row r="198" spans="1:13" ht="19.5" thickTop="1">
      <c r="A198" s="96"/>
      <c r="B198" s="596"/>
      <c r="C198" s="597"/>
      <c r="D198" s="597"/>
      <c r="E198" s="598"/>
      <c r="F198" s="97">
        <v>123</v>
      </c>
      <c r="G198" s="98"/>
      <c r="H198" s="99">
        <v>211</v>
      </c>
      <c r="I198" s="100">
        <f aca="true" t="shared" si="24" ref="I198:I208">SUM(H198)*$F198</f>
        <v>25953</v>
      </c>
      <c r="J198" s="101">
        <v>26</v>
      </c>
      <c r="K198" s="100">
        <f aca="true" t="shared" si="25" ref="K198:K205">SUM(J198)*$F198</f>
        <v>3198</v>
      </c>
      <c r="L198" s="102">
        <f aca="true" t="shared" si="26" ref="L198:L208">SUM(,I198,K198)</f>
        <v>29151</v>
      </c>
      <c r="M198" s="98"/>
    </row>
    <row r="199" spans="1:13" ht="18.75">
      <c r="A199" s="132"/>
      <c r="B199" s="458"/>
      <c r="C199" s="459"/>
      <c r="D199" s="459"/>
      <c r="E199" s="460"/>
      <c r="F199" s="107">
        <v>234</v>
      </c>
      <c r="G199" s="108"/>
      <c r="H199" s="109">
        <v>1234</v>
      </c>
      <c r="I199" s="100">
        <f t="shared" si="24"/>
        <v>288756</v>
      </c>
      <c r="J199" s="133">
        <v>29</v>
      </c>
      <c r="K199" s="100">
        <f t="shared" si="25"/>
        <v>6786</v>
      </c>
      <c r="L199" s="102">
        <f t="shared" si="26"/>
        <v>295542</v>
      </c>
      <c r="M199" s="108"/>
    </row>
    <row r="200" spans="1:13" ht="18.75">
      <c r="A200" s="134"/>
      <c r="B200" s="458"/>
      <c r="C200" s="459"/>
      <c r="D200" s="459"/>
      <c r="E200" s="460"/>
      <c r="F200" s="135"/>
      <c r="G200" s="136"/>
      <c r="H200" s="102"/>
      <c r="I200" s="100">
        <f t="shared" si="24"/>
        <v>0</v>
      </c>
      <c r="J200" s="137"/>
      <c r="K200" s="100">
        <f t="shared" si="25"/>
        <v>0</v>
      </c>
      <c r="L200" s="102">
        <f t="shared" si="26"/>
        <v>0</v>
      </c>
      <c r="M200" s="138"/>
    </row>
    <row r="201" spans="1:13" ht="18.75">
      <c r="A201" s="132"/>
      <c r="B201" s="599"/>
      <c r="C201" s="600"/>
      <c r="D201" s="600"/>
      <c r="E201" s="601"/>
      <c r="F201" s="135"/>
      <c r="G201" s="136"/>
      <c r="H201" s="102"/>
      <c r="I201" s="139">
        <f t="shared" si="24"/>
        <v>0</v>
      </c>
      <c r="J201" s="137"/>
      <c r="K201" s="139">
        <f t="shared" si="25"/>
        <v>0</v>
      </c>
      <c r="L201" s="140">
        <f t="shared" si="26"/>
        <v>0</v>
      </c>
      <c r="M201" s="138"/>
    </row>
    <row r="202" spans="1:13" ht="18.75">
      <c r="A202" s="141"/>
      <c r="B202" s="142"/>
      <c r="C202" s="143"/>
      <c r="D202" s="462"/>
      <c r="E202" s="463"/>
      <c r="F202" s="135"/>
      <c r="G202" s="136"/>
      <c r="H202" s="102"/>
      <c r="I202" s="100">
        <f t="shared" si="24"/>
        <v>0</v>
      </c>
      <c r="J202" s="146"/>
      <c r="K202" s="100">
        <f t="shared" si="25"/>
        <v>0</v>
      </c>
      <c r="L202" s="102">
        <f t="shared" si="26"/>
        <v>0</v>
      </c>
      <c r="M202" s="147"/>
    </row>
    <row r="203" spans="1:13" ht="18.75">
      <c r="A203" s="141"/>
      <c r="B203" s="142"/>
      <c r="C203" s="143"/>
      <c r="D203" s="462"/>
      <c r="E203" s="463"/>
      <c r="F203" s="148"/>
      <c r="G203" s="136"/>
      <c r="H203" s="102"/>
      <c r="I203" s="139">
        <f t="shared" si="24"/>
        <v>0</v>
      </c>
      <c r="J203" s="146"/>
      <c r="K203" s="100">
        <f t="shared" si="25"/>
        <v>0</v>
      </c>
      <c r="L203" s="140">
        <f t="shared" si="26"/>
        <v>0</v>
      </c>
      <c r="M203" s="147"/>
    </row>
    <row r="204" spans="1:13" ht="18.75">
      <c r="A204" s="141"/>
      <c r="B204" s="142"/>
      <c r="C204" s="143"/>
      <c r="D204" s="462"/>
      <c r="E204" s="463"/>
      <c r="F204" s="148"/>
      <c r="G204" s="136"/>
      <c r="H204" s="102"/>
      <c r="I204" s="100">
        <f t="shared" si="24"/>
        <v>0</v>
      </c>
      <c r="J204" s="146"/>
      <c r="K204" s="100">
        <f t="shared" si="25"/>
        <v>0</v>
      </c>
      <c r="L204" s="102">
        <f t="shared" si="26"/>
        <v>0</v>
      </c>
      <c r="M204" s="147"/>
    </row>
    <row r="205" spans="1:13" ht="18.75">
      <c r="A205" s="141"/>
      <c r="B205" s="142"/>
      <c r="C205" s="143"/>
      <c r="D205" s="462"/>
      <c r="E205" s="463"/>
      <c r="F205" s="135"/>
      <c r="G205" s="136"/>
      <c r="H205" s="102"/>
      <c r="I205" s="139">
        <f t="shared" si="24"/>
        <v>0</v>
      </c>
      <c r="J205" s="146"/>
      <c r="K205" s="139">
        <f t="shared" si="25"/>
        <v>0</v>
      </c>
      <c r="L205" s="140">
        <f t="shared" si="26"/>
        <v>0</v>
      </c>
      <c r="M205" s="147"/>
    </row>
    <row r="206" spans="1:13" ht="18.75">
      <c r="A206" s="132"/>
      <c r="B206" s="458"/>
      <c r="C206" s="459"/>
      <c r="D206" s="459"/>
      <c r="E206" s="460"/>
      <c r="F206" s="149"/>
      <c r="G206" s="150"/>
      <c r="H206" s="151"/>
      <c r="I206" s="100">
        <f t="shared" si="24"/>
        <v>0</v>
      </c>
      <c r="J206" s="152"/>
      <c r="K206" s="153">
        <f>SUM(K202:K205)</f>
        <v>0</v>
      </c>
      <c r="L206" s="102">
        <f t="shared" si="26"/>
        <v>0</v>
      </c>
      <c r="M206" s="147"/>
    </row>
    <row r="207" spans="1:13" ht="18.75">
      <c r="A207" s="141"/>
      <c r="B207" s="458"/>
      <c r="C207" s="459"/>
      <c r="D207" s="459"/>
      <c r="E207" s="460"/>
      <c r="F207" s="135"/>
      <c r="G207" s="136"/>
      <c r="H207" s="102"/>
      <c r="I207" s="139">
        <f t="shared" si="24"/>
        <v>0</v>
      </c>
      <c r="J207" s="137"/>
      <c r="K207" s="100">
        <f>SUM(J207)*$F207</f>
        <v>0</v>
      </c>
      <c r="L207" s="140">
        <f t="shared" si="26"/>
        <v>0</v>
      </c>
      <c r="M207" s="138"/>
    </row>
    <row r="208" spans="1:13" ht="19.5" thickBot="1">
      <c r="A208" s="141"/>
      <c r="B208" s="142"/>
      <c r="C208" s="143"/>
      <c r="D208" s="602"/>
      <c r="E208" s="603"/>
      <c r="F208" s="135"/>
      <c r="G208" s="136"/>
      <c r="H208" s="102"/>
      <c r="I208" s="100">
        <f t="shared" si="24"/>
        <v>0</v>
      </c>
      <c r="J208" s="146"/>
      <c r="K208" s="100">
        <f>SUM(J208)*$F208</f>
        <v>0</v>
      </c>
      <c r="L208" s="102">
        <f t="shared" si="26"/>
        <v>0</v>
      </c>
      <c r="M208" s="147"/>
    </row>
    <row r="209" spans="1:13" ht="18.75">
      <c r="A209" s="163"/>
      <c r="B209" s="164"/>
      <c r="C209" s="165"/>
      <c r="D209" s="166"/>
      <c r="E209" s="166" t="s">
        <v>124</v>
      </c>
      <c r="F209" s="224"/>
      <c r="G209" s="166"/>
      <c r="H209" s="225"/>
      <c r="I209" s="171">
        <f>SUM(I198:I208)</f>
        <v>314709</v>
      </c>
      <c r="J209" s="172"/>
      <c r="K209" s="173">
        <f>SUM(K198:K208)</f>
        <v>9984</v>
      </c>
      <c r="L209" s="173">
        <f>SUM(L198:L208)</f>
        <v>324693</v>
      </c>
      <c r="M209" s="174"/>
    </row>
    <row r="210" spans="1:13" ht="19.5" thickBot="1">
      <c r="A210" s="175"/>
      <c r="B210" s="164"/>
      <c r="C210" s="165"/>
      <c r="D210" s="166"/>
      <c r="E210" s="166" t="s">
        <v>125</v>
      </c>
      <c r="F210" s="224"/>
      <c r="G210" s="166"/>
      <c r="H210" s="225"/>
      <c r="I210" s="177">
        <f>SUM(I186+I209)</f>
        <v>693357</v>
      </c>
      <c r="J210" s="178"/>
      <c r="K210" s="177">
        <f>SUM(K186+K209)</f>
        <v>30999</v>
      </c>
      <c r="L210" s="177">
        <f>SUM(L186+L209)</f>
        <v>724356</v>
      </c>
      <c r="M210" s="179"/>
    </row>
    <row r="211" spans="1:13" ht="21">
      <c r="A211" s="127"/>
      <c r="B211" s="127"/>
      <c r="C211" s="127"/>
      <c r="D211" s="94"/>
      <c r="E211" s="127"/>
      <c r="F211" s="356"/>
      <c r="G211" s="356"/>
      <c r="H211" s="356"/>
      <c r="I211" s="357"/>
      <c r="J211" s="357"/>
      <c r="K211" s="357"/>
      <c r="L211" s="357"/>
      <c r="M211" s="356"/>
    </row>
    <row r="212" spans="1:13" ht="21">
      <c r="A212" s="127"/>
      <c r="B212" s="127"/>
      <c r="C212" s="127"/>
      <c r="D212" s="94"/>
      <c r="E212" s="565" t="s">
        <v>110</v>
      </c>
      <c r="F212" s="624"/>
      <c r="G212" s="624"/>
      <c r="H212" s="624"/>
      <c r="I212" s="565" t="s">
        <v>98</v>
      </c>
      <c r="J212" s="565"/>
      <c r="K212" s="565"/>
      <c r="L212" s="565"/>
      <c r="M212" s="356"/>
    </row>
    <row r="213" spans="1:13" ht="21">
      <c r="A213" s="127"/>
      <c r="B213" s="127"/>
      <c r="C213" s="127"/>
      <c r="D213" s="94"/>
      <c r="E213" s="624" t="s">
        <v>99</v>
      </c>
      <c r="F213" s="624"/>
      <c r="G213" s="624"/>
      <c r="H213" s="624"/>
      <c r="I213" s="624" t="s">
        <v>99</v>
      </c>
      <c r="J213" s="624"/>
      <c r="K213" s="624"/>
      <c r="L213" s="624"/>
      <c r="M213" s="356"/>
    </row>
    <row r="214" spans="1:13" ht="21">
      <c r="A214" s="127"/>
      <c r="B214" s="127"/>
      <c r="C214" s="127"/>
      <c r="D214" s="94"/>
      <c r="E214" s="121"/>
      <c r="F214" s="121"/>
      <c r="G214" s="121"/>
      <c r="H214" s="121"/>
      <c r="I214" s="624" t="s">
        <v>100</v>
      </c>
      <c r="J214" s="624"/>
      <c r="K214" s="624"/>
      <c r="L214" s="624"/>
      <c r="M214" s="356"/>
    </row>
    <row r="215" spans="1:13" ht="21">
      <c r="A215" s="127"/>
      <c r="B215" s="127"/>
      <c r="C215" s="127"/>
      <c r="D215" s="94"/>
      <c r="E215" s="121"/>
      <c r="F215" s="121"/>
      <c r="G215" s="121"/>
      <c r="H215" s="121"/>
      <c r="I215" s="121"/>
      <c r="J215" s="121"/>
      <c r="K215" s="121"/>
      <c r="L215" s="121"/>
      <c r="M215" s="356"/>
    </row>
    <row r="216" spans="1:13" ht="21">
      <c r="A216" s="127"/>
      <c r="B216" s="127"/>
      <c r="C216" s="127"/>
      <c r="D216" s="94"/>
      <c r="E216" s="121"/>
      <c r="F216" s="121"/>
      <c r="G216" s="121"/>
      <c r="H216" s="121"/>
      <c r="I216" s="121"/>
      <c r="J216" s="121"/>
      <c r="K216" s="121"/>
      <c r="L216" s="121"/>
      <c r="M216" s="356"/>
    </row>
    <row r="217" spans="1:13" ht="21">
      <c r="A217" s="566" t="s">
        <v>26</v>
      </c>
      <c r="B217" s="566"/>
      <c r="C217" s="566"/>
      <c r="D217" s="566"/>
      <c r="E217" s="566"/>
      <c r="F217" s="566"/>
      <c r="G217" s="566"/>
      <c r="H217" s="566"/>
      <c r="I217" s="566"/>
      <c r="J217" s="566"/>
      <c r="K217" s="566"/>
      <c r="L217" s="352" t="s">
        <v>95</v>
      </c>
      <c r="M217" s="352"/>
    </row>
    <row r="218" spans="1:13" ht="21">
      <c r="A218" s="131" t="s">
        <v>80</v>
      </c>
      <c r="B218" s="131"/>
      <c r="C218" s="126"/>
      <c r="D218" s="126"/>
      <c r="E218" s="126" t="str">
        <f>+E98</f>
        <v>ป.1ฉ</v>
      </c>
      <c r="F218" s="122"/>
      <c r="G218" s="123"/>
      <c r="H218" s="124"/>
      <c r="I218" s="127"/>
      <c r="J218" s="126"/>
      <c r="K218" s="126"/>
      <c r="L218" s="126"/>
      <c r="M218" s="126"/>
    </row>
    <row r="219" spans="1:13" ht="19.5" thickBot="1">
      <c r="A219" s="569" t="s">
        <v>0</v>
      </c>
      <c r="B219" s="569"/>
      <c r="C219" s="569"/>
      <c r="D219" s="126" t="str">
        <f>+D195</f>
        <v>โรงเรียน กกกก</v>
      </c>
      <c r="E219" s="126"/>
      <c r="F219" s="126"/>
      <c r="G219" s="126"/>
      <c r="H219" s="126"/>
      <c r="I219" s="128" t="s">
        <v>96</v>
      </c>
      <c r="J219" s="129" t="str">
        <f>+J99</f>
        <v>สพป.ขอนแก่น เขต 1</v>
      </c>
      <c r="K219" s="129"/>
      <c r="L219" s="129"/>
      <c r="M219" s="129"/>
    </row>
    <row r="220" spans="1:13" ht="19.5" thickTop="1">
      <c r="A220" s="580" t="s">
        <v>3</v>
      </c>
      <c r="B220" s="572" t="s">
        <v>4</v>
      </c>
      <c r="C220" s="573"/>
      <c r="D220" s="573"/>
      <c r="E220" s="573"/>
      <c r="F220" s="576" t="s">
        <v>11</v>
      </c>
      <c r="G220" s="578" t="s">
        <v>13</v>
      </c>
      <c r="H220" s="567" t="s">
        <v>19</v>
      </c>
      <c r="I220" s="568"/>
      <c r="J220" s="567" t="s">
        <v>15</v>
      </c>
      <c r="K220" s="568"/>
      <c r="L220" s="570" t="s">
        <v>17</v>
      </c>
      <c r="M220" s="580" t="s">
        <v>5</v>
      </c>
    </row>
    <row r="221" spans="1:13" ht="19.5" thickBot="1">
      <c r="A221" s="581"/>
      <c r="B221" s="574"/>
      <c r="C221" s="575"/>
      <c r="D221" s="575"/>
      <c r="E221" s="575"/>
      <c r="F221" s="577"/>
      <c r="G221" s="579"/>
      <c r="H221" s="95" t="s">
        <v>27</v>
      </c>
      <c r="I221" s="95" t="s">
        <v>16</v>
      </c>
      <c r="J221" s="95" t="s">
        <v>27</v>
      </c>
      <c r="K221" s="95" t="s">
        <v>16</v>
      </c>
      <c r="L221" s="571"/>
      <c r="M221" s="581"/>
    </row>
    <row r="222" spans="1:13" ht="19.5" thickTop="1">
      <c r="A222" s="96"/>
      <c r="B222" s="596"/>
      <c r="C222" s="597"/>
      <c r="D222" s="597"/>
      <c r="E222" s="598"/>
      <c r="F222" s="97">
        <v>234</v>
      </c>
      <c r="G222" s="98"/>
      <c r="H222" s="99">
        <v>211</v>
      </c>
      <c r="I222" s="100">
        <f aca="true" t="shared" si="27" ref="I222:I232">SUM(H222)*$F222</f>
        <v>49374</v>
      </c>
      <c r="J222" s="101">
        <v>28</v>
      </c>
      <c r="K222" s="100">
        <f aca="true" t="shared" si="28" ref="K222:K229">SUM(J222)*$F222</f>
        <v>6552</v>
      </c>
      <c r="L222" s="102">
        <f aca="true" t="shared" si="29" ref="L222:L232">SUM(,I222,K222)</f>
        <v>55926</v>
      </c>
      <c r="M222" s="98"/>
    </row>
    <row r="223" spans="1:13" ht="18.75">
      <c r="A223" s="132"/>
      <c r="B223" s="458"/>
      <c r="C223" s="459"/>
      <c r="D223" s="459"/>
      <c r="E223" s="460"/>
      <c r="F223" s="107">
        <v>345</v>
      </c>
      <c r="G223" s="108"/>
      <c r="H223" s="109">
        <v>1234</v>
      </c>
      <c r="I223" s="100">
        <f t="shared" si="27"/>
        <v>425730</v>
      </c>
      <c r="J223" s="133">
        <v>27</v>
      </c>
      <c r="K223" s="100">
        <f t="shared" si="28"/>
        <v>9315</v>
      </c>
      <c r="L223" s="102">
        <f t="shared" si="29"/>
        <v>435045</v>
      </c>
      <c r="M223" s="108"/>
    </row>
    <row r="224" spans="1:13" ht="18.75">
      <c r="A224" s="134"/>
      <c r="B224" s="458"/>
      <c r="C224" s="459"/>
      <c r="D224" s="459"/>
      <c r="E224" s="460"/>
      <c r="F224" s="135"/>
      <c r="G224" s="136"/>
      <c r="H224" s="102"/>
      <c r="I224" s="100">
        <f t="shared" si="27"/>
        <v>0</v>
      </c>
      <c r="J224" s="137"/>
      <c r="K224" s="100">
        <f t="shared" si="28"/>
        <v>0</v>
      </c>
      <c r="L224" s="102">
        <f t="shared" si="29"/>
        <v>0</v>
      </c>
      <c r="M224" s="138"/>
    </row>
    <row r="225" spans="1:13" ht="18.75">
      <c r="A225" s="132"/>
      <c r="B225" s="599"/>
      <c r="C225" s="600"/>
      <c r="D225" s="600"/>
      <c r="E225" s="601"/>
      <c r="F225" s="135"/>
      <c r="G225" s="136"/>
      <c r="H225" s="102"/>
      <c r="I225" s="139">
        <f t="shared" si="27"/>
        <v>0</v>
      </c>
      <c r="J225" s="137"/>
      <c r="K225" s="139">
        <f t="shared" si="28"/>
        <v>0</v>
      </c>
      <c r="L225" s="140">
        <f t="shared" si="29"/>
        <v>0</v>
      </c>
      <c r="M225" s="138"/>
    </row>
    <row r="226" spans="1:13" ht="18.75">
      <c r="A226" s="141"/>
      <c r="B226" s="142"/>
      <c r="C226" s="143"/>
      <c r="D226" s="462"/>
      <c r="E226" s="463"/>
      <c r="F226" s="135"/>
      <c r="G226" s="136"/>
      <c r="H226" s="102"/>
      <c r="I226" s="100">
        <f t="shared" si="27"/>
        <v>0</v>
      </c>
      <c r="J226" s="146"/>
      <c r="K226" s="100">
        <f t="shared" si="28"/>
        <v>0</v>
      </c>
      <c r="L226" s="102">
        <f t="shared" si="29"/>
        <v>0</v>
      </c>
      <c r="M226" s="147"/>
    </row>
    <row r="227" spans="1:13" ht="18.75">
      <c r="A227" s="141"/>
      <c r="B227" s="142"/>
      <c r="C227" s="143"/>
      <c r="D227" s="462"/>
      <c r="E227" s="463"/>
      <c r="F227" s="148"/>
      <c r="G227" s="136"/>
      <c r="H227" s="102"/>
      <c r="I227" s="139">
        <f t="shared" si="27"/>
        <v>0</v>
      </c>
      <c r="J227" s="146"/>
      <c r="K227" s="100">
        <f t="shared" si="28"/>
        <v>0</v>
      </c>
      <c r="L227" s="140">
        <f t="shared" si="29"/>
        <v>0</v>
      </c>
      <c r="M227" s="147"/>
    </row>
    <row r="228" spans="1:13" ht="18.75">
      <c r="A228" s="141"/>
      <c r="B228" s="142"/>
      <c r="C228" s="143"/>
      <c r="D228" s="462"/>
      <c r="E228" s="463"/>
      <c r="F228" s="148"/>
      <c r="G228" s="136"/>
      <c r="H228" s="102"/>
      <c r="I228" s="100">
        <f t="shared" si="27"/>
        <v>0</v>
      </c>
      <c r="J228" s="146"/>
      <c r="K228" s="100">
        <f t="shared" si="28"/>
        <v>0</v>
      </c>
      <c r="L228" s="102">
        <f t="shared" si="29"/>
        <v>0</v>
      </c>
      <c r="M228" s="147"/>
    </row>
    <row r="229" spans="1:13" ht="18.75">
      <c r="A229" s="141"/>
      <c r="B229" s="142"/>
      <c r="C229" s="143"/>
      <c r="D229" s="462"/>
      <c r="E229" s="463"/>
      <c r="F229" s="135"/>
      <c r="G229" s="136"/>
      <c r="H229" s="102"/>
      <c r="I229" s="139">
        <f t="shared" si="27"/>
        <v>0</v>
      </c>
      <c r="J229" s="146"/>
      <c r="K229" s="139">
        <f t="shared" si="28"/>
        <v>0</v>
      </c>
      <c r="L229" s="140">
        <f t="shared" si="29"/>
        <v>0</v>
      </c>
      <c r="M229" s="147"/>
    </row>
    <row r="230" spans="1:13" ht="18.75">
      <c r="A230" s="132"/>
      <c r="B230" s="458"/>
      <c r="C230" s="459"/>
      <c r="D230" s="459"/>
      <c r="E230" s="460"/>
      <c r="F230" s="149"/>
      <c r="G230" s="150"/>
      <c r="H230" s="151"/>
      <c r="I230" s="100">
        <f t="shared" si="27"/>
        <v>0</v>
      </c>
      <c r="J230" s="152"/>
      <c r="K230" s="153">
        <f>SUM(K226:K229)</f>
        <v>0</v>
      </c>
      <c r="L230" s="102">
        <f t="shared" si="29"/>
        <v>0</v>
      </c>
      <c r="M230" s="147"/>
    </row>
    <row r="231" spans="1:13" ht="18.75">
      <c r="A231" s="141"/>
      <c r="B231" s="458"/>
      <c r="C231" s="459"/>
      <c r="D231" s="459"/>
      <c r="E231" s="460"/>
      <c r="F231" s="135"/>
      <c r="G231" s="136"/>
      <c r="H231" s="102"/>
      <c r="I231" s="139">
        <f t="shared" si="27"/>
        <v>0</v>
      </c>
      <c r="J231" s="137"/>
      <c r="K231" s="100">
        <f>SUM(J231)*$F231</f>
        <v>0</v>
      </c>
      <c r="L231" s="140">
        <f t="shared" si="29"/>
        <v>0</v>
      </c>
      <c r="M231" s="138"/>
    </row>
    <row r="232" spans="1:13" ht="19.5" thickBot="1">
      <c r="A232" s="141"/>
      <c r="B232" s="142"/>
      <c r="C232" s="143"/>
      <c r="D232" s="602"/>
      <c r="E232" s="603"/>
      <c r="F232" s="135"/>
      <c r="G232" s="136"/>
      <c r="H232" s="102"/>
      <c r="I232" s="100">
        <f t="shared" si="27"/>
        <v>0</v>
      </c>
      <c r="J232" s="146"/>
      <c r="K232" s="100">
        <f>SUM(J232)*$F232</f>
        <v>0</v>
      </c>
      <c r="L232" s="102">
        <f t="shared" si="29"/>
        <v>0</v>
      </c>
      <c r="M232" s="147"/>
    </row>
    <row r="233" spans="1:13" ht="18.75">
      <c r="A233" s="163"/>
      <c r="B233" s="164"/>
      <c r="C233" s="165"/>
      <c r="D233" s="166"/>
      <c r="E233" s="166" t="s">
        <v>126</v>
      </c>
      <c r="F233" s="224"/>
      <c r="G233" s="166"/>
      <c r="H233" s="225"/>
      <c r="I233" s="171">
        <f>SUM(I222:I232)</f>
        <v>475104</v>
      </c>
      <c r="J233" s="172"/>
      <c r="K233" s="173">
        <f>SUM(K222:K232)</f>
        <v>15867</v>
      </c>
      <c r="L233" s="173">
        <f>SUM(L222:L232)</f>
        <v>490971</v>
      </c>
      <c r="M233" s="174"/>
    </row>
    <row r="234" spans="1:13" ht="19.5" thickBot="1">
      <c r="A234" s="175"/>
      <c r="B234" s="164"/>
      <c r="C234" s="165"/>
      <c r="D234" s="166"/>
      <c r="E234" s="166" t="s">
        <v>127</v>
      </c>
      <c r="F234" s="224"/>
      <c r="G234" s="166"/>
      <c r="H234" s="225"/>
      <c r="I234" s="177">
        <f>SUM(I210+I233)</f>
        <v>1168461</v>
      </c>
      <c r="J234" s="178"/>
      <c r="K234" s="177">
        <f>SUM(K210+K233)</f>
        <v>46866</v>
      </c>
      <c r="L234" s="177">
        <f>SUM(L210+L233)</f>
        <v>1215327</v>
      </c>
      <c r="M234" s="179"/>
    </row>
    <row r="235" spans="1:13" ht="21">
      <c r="A235" s="127"/>
      <c r="B235" s="127"/>
      <c r="C235" s="127"/>
      <c r="D235" s="94"/>
      <c r="E235" s="127"/>
      <c r="F235" s="356"/>
      <c r="G235" s="356"/>
      <c r="H235" s="356"/>
      <c r="I235" s="357"/>
      <c r="J235" s="357"/>
      <c r="K235" s="357"/>
      <c r="L235" s="357"/>
      <c r="M235" s="356"/>
    </row>
    <row r="236" spans="1:13" ht="21">
      <c r="A236" s="127"/>
      <c r="B236" s="127"/>
      <c r="C236" s="127"/>
      <c r="D236" s="94"/>
      <c r="E236" s="565" t="s">
        <v>110</v>
      </c>
      <c r="F236" s="624"/>
      <c r="G236" s="624"/>
      <c r="H236" s="624"/>
      <c r="I236" s="565" t="s">
        <v>98</v>
      </c>
      <c r="J236" s="565"/>
      <c r="K236" s="565"/>
      <c r="L236" s="565"/>
      <c r="M236" s="356"/>
    </row>
    <row r="237" spans="1:13" ht="21">
      <c r="A237" s="127"/>
      <c r="B237" s="127"/>
      <c r="C237" s="127"/>
      <c r="D237" s="94"/>
      <c r="E237" s="624" t="s">
        <v>99</v>
      </c>
      <c r="F237" s="624"/>
      <c r="G237" s="624"/>
      <c r="H237" s="624"/>
      <c r="I237" s="624" t="s">
        <v>99</v>
      </c>
      <c r="J237" s="624"/>
      <c r="K237" s="624"/>
      <c r="L237" s="624"/>
      <c r="M237" s="356"/>
    </row>
    <row r="238" spans="1:13" ht="21">
      <c r="A238" s="127"/>
      <c r="B238" s="127"/>
      <c r="C238" s="127"/>
      <c r="D238" s="94"/>
      <c r="E238" s="121"/>
      <c r="F238" s="121"/>
      <c r="G238" s="121"/>
      <c r="H238" s="121"/>
      <c r="I238" s="624" t="s">
        <v>100</v>
      </c>
      <c r="J238" s="624"/>
      <c r="K238" s="624"/>
      <c r="L238" s="624"/>
      <c r="M238" s="356"/>
    </row>
  </sheetData>
  <sheetProtection/>
  <mergeCells count="264">
    <mergeCell ref="E236:H236"/>
    <mergeCell ref="I236:L236"/>
    <mergeCell ref="E237:H237"/>
    <mergeCell ref="I237:L237"/>
    <mergeCell ref="I238:L238"/>
    <mergeCell ref="D227:E227"/>
    <mergeCell ref="D228:E228"/>
    <mergeCell ref="D229:E229"/>
    <mergeCell ref="B230:E230"/>
    <mergeCell ref="B231:E231"/>
    <mergeCell ref="D232:E232"/>
    <mergeCell ref="M220:M221"/>
    <mergeCell ref="B222:E222"/>
    <mergeCell ref="B223:E223"/>
    <mergeCell ref="B224:E224"/>
    <mergeCell ref="B225:E225"/>
    <mergeCell ref="D226:E226"/>
    <mergeCell ref="I214:L214"/>
    <mergeCell ref="A217:K217"/>
    <mergeCell ref="A219:C219"/>
    <mergeCell ref="A220:A221"/>
    <mergeCell ref="B220:E221"/>
    <mergeCell ref="F220:F221"/>
    <mergeCell ref="G220:G221"/>
    <mergeCell ref="H220:I220"/>
    <mergeCell ref="J220:K220"/>
    <mergeCell ref="L220:L221"/>
    <mergeCell ref="B207:E207"/>
    <mergeCell ref="D208:E208"/>
    <mergeCell ref="E212:H212"/>
    <mergeCell ref="I212:L212"/>
    <mergeCell ref="E213:H213"/>
    <mergeCell ref="I213:L213"/>
    <mergeCell ref="B201:E201"/>
    <mergeCell ref="D202:E202"/>
    <mergeCell ref="D203:E203"/>
    <mergeCell ref="D204:E204"/>
    <mergeCell ref="D205:E205"/>
    <mergeCell ref="B206:E206"/>
    <mergeCell ref="J196:K196"/>
    <mergeCell ref="L196:L197"/>
    <mergeCell ref="M196:M197"/>
    <mergeCell ref="B198:E198"/>
    <mergeCell ref="B199:E199"/>
    <mergeCell ref="B200:E200"/>
    <mergeCell ref="A195:C195"/>
    <mergeCell ref="A196:A197"/>
    <mergeCell ref="B196:E197"/>
    <mergeCell ref="F196:F197"/>
    <mergeCell ref="G196:G197"/>
    <mergeCell ref="H196:I196"/>
    <mergeCell ref="E188:H188"/>
    <mergeCell ref="I188:L188"/>
    <mergeCell ref="E189:H189"/>
    <mergeCell ref="I189:L189"/>
    <mergeCell ref="I190:L190"/>
    <mergeCell ref="A193:K193"/>
    <mergeCell ref="D179:E179"/>
    <mergeCell ref="D180:E180"/>
    <mergeCell ref="D181:E181"/>
    <mergeCell ref="B182:E182"/>
    <mergeCell ref="B183:E183"/>
    <mergeCell ref="D184:E184"/>
    <mergeCell ref="M172:M173"/>
    <mergeCell ref="B174:E174"/>
    <mergeCell ref="B175:E175"/>
    <mergeCell ref="B176:E176"/>
    <mergeCell ref="B177:E177"/>
    <mergeCell ref="D178:E178"/>
    <mergeCell ref="I166:L166"/>
    <mergeCell ref="A169:K169"/>
    <mergeCell ref="A171:C171"/>
    <mergeCell ref="A172:A173"/>
    <mergeCell ref="B172:E173"/>
    <mergeCell ref="F172:F173"/>
    <mergeCell ref="G172:G173"/>
    <mergeCell ref="H172:I172"/>
    <mergeCell ref="J172:K172"/>
    <mergeCell ref="L172:L173"/>
    <mergeCell ref="B159:E159"/>
    <mergeCell ref="D160:E160"/>
    <mergeCell ref="E164:H164"/>
    <mergeCell ref="I164:L164"/>
    <mergeCell ref="E165:H165"/>
    <mergeCell ref="I165:L165"/>
    <mergeCell ref="B153:E153"/>
    <mergeCell ref="D154:E154"/>
    <mergeCell ref="D155:E155"/>
    <mergeCell ref="D156:E156"/>
    <mergeCell ref="D157:E157"/>
    <mergeCell ref="B158:E158"/>
    <mergeCell ref="J148:K148"/>
    <mergeCell ref="L148:L149"/>
    <mergeCell ref="M148:M149"/>
    <mergeCell ref="B150:E150"/>
    <mergeCell ref="B151:E151"/>
    <mergeCell ref="B152:E152"/>
    <mergeCell ref="A147:C147"/>
    <mergeCell ref="A148:A149"/>
    <mergeCell ref="B148:E149"/>
    <mergeCell ref="F148:F149"/>
    <mergeCell ref="G148:G149"/>
    <mergeCell ref="H148:I148"/>
    <mergeCell ref="E140:H140"/>
    <mergeCell ref="I140:L140"/>
    <mergeCell ref="E141:H141"/>
    <mergeCell ref="I141:L141"/>
    <mergeCell ref="I142:L142"/>
    <mergeCell ref="A145:K145"/>
    <mergeCell ref="D131:E131"/>
    <mergeCell ref="D132:E132"/>
    <mergeCell ref="D133:E133"/>
    <mergeCell ref="B134:E134"/>
    <mergeCell ref="B135:E135"/>
    <mergeCell ref="D136:E136"/>
    <mergeCell ref="M124:M125"/>
    <mergeCell ref="B126:E126"/>
    <mergeCell ref="B127:E127"/>
    <mergeCell ref="B128:E128"/>
    <mergeCell ref="B129:E129"/>
    <mergeCell ref="D130:E130"/>
    <mergeCell ref="I118:L118"/>
    <mergeCell ref="A121:K121"/>
    <mergeCell ref="A123:C123"/>
    <mergeCell ref="A124:A125"/>
    <mergeCell ref="B124:E125"/>
    <mergeCell ref="F124:F125"/>
    <mergeCell ref="G124:G125"/>
    <mergeCell ref="H124:I124"/>
    <mergeCell ref="J124:K124"/>
    <mergeCell ref="L124:L125"/>
    <mergeCell ref="B111:E111"/>
    <mergeCell ref="D112:E112"/>
    <mergeCell ref="E116:H116"/>
    <mergeCell ref="I116:L116"/>
    <mergeCell ref="E117:H117"/>
    <mergeCell ref="I117:L117"/>
    <mergeCell ref="B105:E105"/>
    <mergeCell ref="D106:E106"/>
    <mergeCell ref="D107:E107"/>
    <mergeCell ref="D108:E108"/>
    <mergeCell ref="D109:E109"/>
    <mergeCell ref="B110:E110"/>
    <mergeCell ref="J100:K100"/>
    <mergeCell ref="L100:L101"/>
    <mergeCell ref="M100:M101"/>
    <mergeCell ref="B102:E102"/>
    <mergeCell ref="B103:E103"/>
    <mergeCell ref="B104:E104"/>
    <mergeCell ref="A99:C99"/>
    <mergeCell ref="A100:A101"/>
    <mergeCell ref="B100:E101"/>
    <mergeCell ref="F100:F101"/>
    <mergeCell ref="G100:G101"/>
    <mergeCell ref="H100:I100"/>
    <mergeCell ref="E92:H92"/>
    <mergeCell ref="I92:L92"/>
    <mergeCell ref="E93:H93"/>
    <mergeCell ref="I93:L93"/>
    <mergeCell ref="I94:L94"/>
    <mergeCell ref="A97:K97"/>
    <mergeCell ref="D83:E83"/>
    <mergeCell ref="D84:E84"/>
    <mergeCell ref="D85:E85"/>
    <mergeCell ref="B86:E86"/>
    <mergeCell ref="B87:E87"/>
    <mergeCell ref="D88:E88"/>
    <mergeCell ref="M76:M77"/>
    <mergeCell ref="B78:E78"/>
    <mergeCell ref="B79:E79"/>
    <mergeCell ref="B80:E80"/>
    <mergeCell ref="B81:E81"/>
    <mergeCell ref="D82:E82"/>
    <mergeCell ref="I70:L70"/>
    <mergeCell ref="A73:K73"/>
    <mergeCell ref="A75:C75"/>
    <mergeCell ref="A76:A77"/>
    <mergeCell ref="B76:E77"/>
    <mergeCell ref="F76:F77"/>
    <mergeCell ref="G76:G77"/>
    <mergeCell ref="H76:I76"/>
    <mergeCell ref="J76:K76"/>
    <mergeCell ref="L76:L77"/>
    <mergeCell ref="B63:E63"/>
    <mergeCell ref="D64:E64"/>
    <mergeCell ref="E68:H68"/>
    <mergeCell ref="I68:L68"/>
    <mergeCell ref="E69:H69"/>
    <mergeCell ref="I69:L69"/>
    <mergeCell ref="B57:E57"/>
    <mergeCell ref="D58:E58"/>
    <mergeCell ref="D59:E59"/>
    <mergeCell ref="D60:E60"/>
    <mergeCell ref="D61:E61"/>
    <mergeCell ref="B62:E62"/>
    <mergeCell ref="J52:K52"/>
    <mergeCell ref="L52:L53"/>
    <mergeCell ref="M52:M53"/>
    <mergeCell ref="B54:E54"/>
    <mergeCell ref="B55:E55"/>
    <mergeCell ref="B56:E56"/>
    <mergeCell ref="A51:C51"/>
    <mergeCell ref="A52:A53"/>
    <mergeCell ref="B52:E53"/>
    <mergeCell ref="F52:F53"/>
    <mergeCell ref="G52:G53"/>
    <mergeCell ref="H52:I52"/>
    <mergeCell ref="E44:H44"/>
    <mergeCell ref="I44:L44"/>
    <mergeCell ref="E45:H45"/>
    <mergeCell ref="I45:L45"/>
    <mergeCell ref="I46:L46"/>
    <mergeCell ref="A49:K49"/>
    <mergeCell ref="D35:E35"/>
    <mergeCell ref="D36:E36"/>
    <mergeCell ref="D37:E37"/>
    <mergeCell ref="B38:E38"/>
    <mergeCell ref="B39:E39"/>
    <mergeCell ref="C40:E40"/>
    <mergeCell ref="M28:M29"/>
    <mergeCell ref="B30:E30"/>
    <mergeCell ref="B31:E31"/>
    <mergeCell ref="B32:E32"/>
    <mergeCell ref="B33:E33"/>
    <mergeCell ref="D34:E34"/>
    <mergeCell ref="I22:L22"/>
    <mergeCell ref="A25:K25"/>
    <mergeCell ref="A27:C27"/>
    <mergeCell ref="A28:A29"/>
    <mergeCell ref="B28:E29"/>
    <mergeCell ref="F28:F29"/>
    <mergeCell ref="G28:G29"/>
    <mergeCell ref="H28:I28"/>
    <mergeCell ref="J28:K28"/>
    <mergeCell ref="L28:L29"/>
    <mergeCell ref="B16:E16"/>
    <mergeCell ref="B17:E17"/>
    <mergeCell ref="A18:H18"/>
    <mergeCell ref="E20:H20"/>
    <mergeCell ref="I20:L20"/>
    <mergeCell ref="E21:H21"/>
    <mergeCell ref="I21:L21"/>
    <mergeCell ref="B10:E10"/>
    <mergeCell ref="B11:E11"/>
    <mergeCell ref="B12:E12"/>
    <mergeCell ref="B13:E13"/>
    <mergeCell ref="B14:E14"/>
    <mergeCell ref="B15:E15"/>
    <mergeCell ref="J5:K5"/>
    <mergeCell ref="L5:L6"/>
    <mergeCell ref="M5:M6"/>
    <mergeCell ref="B7:E7"/>
    <mergeCell ref="B8:E8"/>
    <mergeCell ref="B9:E9"/>
    <mergeCell ref="A1:K1"/>
    <mergeCell ref="A3:C3"/>
    <mergeCell ref="A4:C4"/>
    <mergeCell ref="D4:H4"/>
    <mergeCell ref="I4:J4"/>
    <mergeCell ref="A5:A6"/>
    <mergeCell ref="B5:E6"/>
    <mergeCell ref="F5:F6"/>
    <mergeCell ref="G5:G6"/>
    <mergeCell ref="H5:I5"/>
  </mergeCells>
  <printOptions/>
  <pageMargins left="0.7086614173228347" right="0.7086614173228347" top="0.94" bottom="0.9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3"/>
  <sheetViews>
    <sheetView zoomScaleSheetLayoutView="100" workbookViewId="0" topLeftCell="A40">
      <selection activeCell="H22" sqref="H22:K22"/>
    </sheetView>
  </sheetViews>
  <sheetFormatPr defaultColWidth="9.140625" defaultRowHeight="12.75"/>
  <cols>
    <col min="1" max="1" width="6.57421875" style="279" customWidth="1"/>
    <col min="2" max="2" width="4.421875" style="279" customWidth="1"/>
    <col min="3" max="3" width="3.00390625" style="279" customWidth="1"/>
    <col min="4" max="4" width="3.57421875" style="279" customWidth="1"/>
    <col min="5" max="5" width="4.00390625" style="279" customWidth="1"/>
    <col min="6" max="6" width="1.28515625" style="279" customWidth="1"/>
    <col min="7" max="7" width="2.57421875" style="279" customWidth="1"/>
    <col min="8" max="8" width="11.140625" style="279" customWidth="1"/>
    <col min="9" max="9" width="5.28125" style="279" customWidth="1"/>
    <col min="10" max="10" width="4.7109375" style="279" customWidth="1"/>
    <col min="11" max="11" width="15.00390625" style="279" customWidth="1"/>
    <col min="12" max="12" width="10.8515625" style="279" customWidth="1"/>
    <col min="13" max="13" width="15.8515625" style="334" customWidth="1"/>
    <col min="14" max="14" width="10.7109375" style="279" bestFit="1" customWidth="1"/>
    <col min="15" max="16384" width="9.140625" style="279" customWidth="1"/>
  </cols>
  <sheetData>
    <row r="1" spans="1:14" ht="21">
      <c r="A1" s="481" t="s">
        <v>150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278" t="s">
        <v>101</v>
      </c>
    </row>
    <row r="2" spans="1:14" ht="21">
      <c r="A2" s="280" t="s">
        <v>10</v>
      </c>
      <c r="B2" s="508" t="s">
        <v>68</v>
      </c>
      <c r="C2" s="508"/>
      <c r="D2" s="508"/>
      <c r="E2" s="509"/>
      <c r="F2" s="509"/>
      <c r="G2" s="509"/>
      <c r="H2" s="509"/>
      <c r="I2" s="509"/>
      <c r="J2" s="509"/>
      <c r="K2" s="509"/>
      <c r="L2" s="509"/>
      <c r="M2" s="509"/>
      <c r="N2" s="509"/>
    </row>
    <row r="3" spans="1:14" ht="21">
      <c r="A3" s="281" t="s">
        <v>10</v>
      </c>
      <c r="B3" s="488" t="s">
        <v>0</v>
      </c>
      <c r="C3" s="488"/>
      <c r="D3" s="488"/>
      <c r="E3" s="488"/>
      <c r="F3" s="492">
        <f>+'ปร.4 หน้าเดียว'!D3</f>
        <v>0</v>
      </c>
      <c r="G3" s="492"/>
      <c r="H3" s="492"/>
      <c r="I3" s="492"/>
      <c r="J3" s="492"/>
      <c r="K3" s="492"/>
      <c r="L3" s="284" t="s">
        <v>149</v>
      </c>
      <c r="M3" s="285"/>
      <c r="N3" s="285"/>
    </row>
    <row r="4" spans="1:14" ht="21">
      <c r="A4" s="281" t="s">
        <v>10</v>
      </c>
      <c r="B4" s="286" t="s">
        <v>1</v>
      </c>
      <c r="C4" s="286"/>
      <c r="D4" s="286"/>
      <c r="E4" s="287">
        <f>+'ปร.4 หน้าเดียว'!J3</f>
        <v>0</v>
      </c>
      <c r="F4" s="287"/>
      <c r="G4" s="287"/>
      <c r="H4" s="287"/>
      <c r="I4" s="287"/>
      <c r="J4" s="287"/>
      <c r="K4" s="287"/>
      <c r="L4" s="287"/>
      <c r="M4" s="287"/>
      <c r="N4" s="287"/>
    </row>
    <row r="5" spans="1:14" ht="21">
      <c r="A5" s="281" t="s">
        <v>10</v>
      </c>
      <c r="B5" s="489" t="s">
        <v>69</v>
      </c>
      <c r="C5" s="489"/>
      <c r="D5" s="489"/>
      <c r="E5" s="489"/>
      <c r="F5" s="489"/>
      <c r="G5" s="489"/>
      <c r="H5" s="489"/>
      <c r="I5" s="489"/>
      <c r="J5" s="489"/>
      <c r="K5" s="288" t="s">
        <v>11</v>
      </c>
      <c r="L5" s="83"/>
      <c r="M5" s="489" t="s">
        <v>12</v>
      </c>
      <c r="N5" s="489"/>
    </row>
    <row r="6" spans="1:14" ht="21">
      <c r="A6" s="281" t="s">
        <v>10</v>
      </c>
      <c r="B6" s="489" t="s">
        <v>2</v>
      </c>
      <c r="C6" s="489"/>
      <c r="D6" s="489"/>
      <c r="E6" s="489"/>
      <c r="F6" s="489"/>
      <c r="G6" s="489"/>
      <c r="H6" s="493"/>
      <c r="I6" s="493"/>
      <c r="J6" s="493"/>
      <c r="K6" s="494" t="s">
        <v>67</v>
      </c>
      <c r="L6" s="494"/>
      <c r="M6" s="493" t="s">
        <v>67</v>
      </c>
      <c r="N6" s="493"/>
    </row>
    <row r="7" spans="1:14" ht="4.5" customHeight="1" thickBot="1">
      <c r="A7" s="289"/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</row>
    <row r="8" spans="1:14" ht="21.75" customHeight="1" thickTop="1">
      <c r="A8" s="482" t="s">
        <v>3</v>
      </c>
      <c r="B8" s="510" t="s">
        <v>4</v>
      </c>
      <c r="C8" s="511"/>
      <c r="D8" s="511"/>
      <c r="E8" s="511"/>
      <c r="F8" s="511"/>
      <c r="G8" s="511"/>
      <c r="H8" s="511"/>
      <c r="I8" s="511"/>
      <c r="J8" s="512"/>
      <c r="K8" s="291" t="s">
        <v>24</v>
      </c>
      <c r="L8" s="519" t="s">
        <v>28</v>
      </c>
      <c r="M8" s="292" t="s">
        <v>21</v>
      </c>
      <c r="N8" s="482" t="s">
        <v>5</v>
      </c>
    </row>
    <row r="9" spans="1:14" ht="21.75" thickBot="1">
      <c r="A9" s="483"/>
      <c r="B9" s="513"/>
      <c r="C9" s="514"/>
      <c r="D9" s="514"/>
      <c r="E9" s="514"/>
      <c r="F9" s="514"/>
      <c r="G9" s="514"/>
      <c r="H9" s="514"/>
      <c r="I9" s="514"/>
      <c r="J9" s="515"/>
      <c r="K9" s="293" t="s">
        <v>22</v>
      </c>
      <c r="L9" s="520"/>
      <c r="M9" s="293" t="s">
        <v>22</v>
      </c>
      <c r="N9" s="483"/>
    </row>
    <row r="10" spans="1:14" ht="21.75" thickTop="1">
      <c r="A10" s="294">
        <v>1</v>
      </c>
      <c r="B10" s="495" t="s">
        <v>81</v>
      </c>
      <c r="C10" s="496"/>
      <c r="D10" s="496"/>
      <c r="E10" s="496"/>
      <c r="F10" s="496"/>
      <c r="G10" s="496"/>
      <c r="H10" s="496"/>
      <c r="I10" s="496"/>
      <c r="J10" s="497"/>
      <c r="K10" s="295">
        <f>'ปร.4 หน้าเดียว'!L24</f>
        <v>0</v>
      </c>
      <c r="L10" s="296">
        <v>1.3074</v>
      </c>
      <c r="M10" s="295">
        <f>K10*L10</f>
        <v>0</v>
      </c>
      <c r="N10" s="297"/>
    </row>
    <row r="11" spans="1:14" ht="21">
      <c r="A11" s="298"/>
      <c r="B11" s="490"/>
      <c r="C11" s="489"/>
      <c r="D11" s="489"/>
      <c r="E11" s="489"/>
      <c r="F11" s="489"/>
      <c r="G11" s="489"/>
      <c r="H11" s="489"/>
      <c r="I11" s="489"/>
      <c r="J11" s="491"/>
      <c r="K11" s="299"/>
      <c r="L11" s="300"/>
      <c r="M11" s="299"/>
      <c r="N11" s="301"/>
    </row>
    <row r="12" spans="1:14" ht="21">
      <c r="A12" s="298"/>
      <c r="B12" s="476"/>
      <c r="C12" s="477"/>
      <c r="D12" s="477"/>
      <c r="E12" s="477"/>
      <c r="F12" s="477"/>
      <c r="G12" s="477"/>
      <c r="H12" s="477"/>
      <c r="I12" s="478"/>
      <c r="J12" s="479"/>
      <c r="K12" s="304"/>
      <c r="L12" s="300"/>
      <c r="M12" s="299"/>
      <c r="N12" s="301"/>
    </row>
    <row r="13" spans="1:14" ht="18.75" customHeight="1">
      <c r="A13" s="305"/>
      <c r="B13" s="476"/>
      <c r="C13" s="477"/>
      <c r="D13" s="477"/>
      <c r="E13" s="477"/>
      <c r="F13" s="477"/>
      <c r="G13" s="477"/>
      <c r="H13" s="477"/>
      <c r="I13" s="478"/>
      <c r="J13" s="479"/>
      <c r="K13" s="306"/>
      <c r="L13" s="300"/>
      <c r="M13" s="307"/>
      <c r="N13" s="301"/>
    </row>
    <row r="14" spans="1:14" s="94" customFormat="1" ht="18.75">
      <c r="A14" s="308"/>
      <c r="B14" s="486"/>
      <c r="C14" s="487"/>
      <c r="D14" s="487"/>
      <c r="E14" s="487"/>
      <c r="F14" s="487"/>
      <c r="G14" s="487"/>
      <c r="H14" s="487"/>
      <c r="I14" s="484"/>
      <c r="J14" s="485"/>
      <c r="K14" s="311"/>
      <c r="L14" s="311"/>
      <c r="M14" s="312"/>
      <c r="N14" s="313"/>
    </row>
    <row r="15" spans="1:14" s="94" customFormat="1" ht="18.75">
      <c r="A15" s="313"/>
      <c r="B15" s="476"/>
      <c r="C15" s="477"/>
      <c r="D15" s="477"/>
      <c r="E15" s="477"/>
      <c r="F15" s="477"/>
      <c r="G15" s="477"/>
      <c r="H15" s="477"/>
      <c r="I15" s="478"/>
      <c r="J15" s="479"/>
      <c r="K15" s="311"/>
      <c r="L15" s="311"/>
      <c r="M15" s="312"/>
      <c r="N15" s="313"/>
    </row>
    <row r="16" spans="1:14" s="94" customFormat="1" ht="18.75">
      <c r="A16" s="313"/>
      <c r="B16" s="476"/>
      <c r="C16" s="477"/>
      <c r="D16" s="477"/>
      <c r="E16" s="477"/>
      <c r="F16" s="477"/>
      <c r="G16" s="477"/>
      <c r="H16" s="477"/>
      <c r="I16" s="478"/>
      <c r="J16" s="479"/>
      <c r="K16" s="311"/>
      <c r="L16" s="311"/>
      <c r="M16" s="312"/>
      <c r="N16" s="313"/>
    </row>
    <row r="17" spans="1:14" s="94" customFormat="1" ht="19.5" thickBot="1">
      <c r="A17" s="314"/>
      <c r="B17" s="474"/>
      <c r="C17" s="475"/>
      <c r="D17" s="475"/>
      <c r="E17" s="475"/>
      <c r="F17" s="475"/>
      <c r="G17" s="475"/>
      <c r="H17" s="475"/>
      <c r="I17" s="501"/>
      <c r="J17" s="502"/>
      <c r="K17" s="317"/>
      <c r="L17" s="317"/>
      <c r="M17" s="318"/>
      <c r="N17" s="314"/>
    </row>
    <row r="18" spans="1:14" ht="21.75" thickTop="1">
      <c r="A18" s="516" t="s">
        <v>23</v>
      </c>
      <c r="B18" s="517"/>
      <c r="C18" s="517"/>
      <c r="D18" s="517"/>
      <c r="E18" s="517"/>
      <c r="F18" s="517"/>
      <c r="G18" s="517"/>
      <c r="H18" s="517"/>
      <c r="I18" s="517"/>
      <c r="J18" s="517"/>
      <c r="K18" s="517"/>
      <c r="L18" s="518"/>
      <c r="M18" s="319">
        <f>SUM(M10:M17)</f>
        <v>0</v>
      </c>
      <c r="N18" s="320"/>
    </row>
    <row r="19" spans="1:14" ht="21.75" thickBot="1">
      <c r="A19" s="498" t="str">
        <f>"("&amp;_xlfn.BAHTTEXT(M19)&amp;")"</f>
        <v>(ศูนย์บาทถ้วน)</v>
      </c>
      <c r="B19" s="499"/>
      <c r="C19" s="499"/>
      <c r="D19" s="499"/>
      <c r="E19" s="499"/>
      <c r="F19" s="499"/>
      <c r="G19" s="499"/>
      <c r="H19" s="499"/>
      <c r="I19" s="499"/>
      <c r="J19" s="499"/>
      <c r="K19" s="499"/>
      <c r="L19" s="321" t="s">
        <v>29</v>
      </c>
      <c r="M19" s="322">
        <f>ROUNDDOWN(M18,-2)</f>
        <v>0</v>
      </c>
      <c r="N19" s="323" t="s">
        <v>9</v>
      </c>
    </row>
    <row r="20" spans="1:14" s="94" customFormat="1" ht="19.5" thickTop="1">
      <c r="A20" s="123"/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</row>
    <row r="21" spans="1:15" s="94" customFormat="1" ht="21">
      <c r="A21" s="325"/>
      <c r="B21" s="500" t="s">
        <v>71</v>
      </c>
      <c r="C21" s="500"/>
      <c r="D21" s="500"/>
      <c r="E21" s="500"/>
      <c r="F21" s="500"/>
      <c r="G21" s="500"/>
      <c r="H21" s="480" t="s">
        <v>25</v>
      </c>
      <c r="I21" s="480"/>
      <c r="J21" s="480"/>
      <c r="K21" s="480"/>
      <c r="L21" s="506"/>
      <c r="M21" s="506"/>
      <c r="N21" s="506"/>
      <c r="O21" s="325"/>
    </row>
    <row r="22" spans="1:15" ht="24.75" customHeight="1">
      <c r="A22" s="123"/>
      <c r="B22" s="473"/>
      <c r="C22" s="473"/>
      <c r="D22" s="473"/>
      <c r="E22" s="473"/>
      <c r="F22" s="473"/>
      <c r="G22" s="473"/>
      <c r="H22" s="505" t="s">
        <v>222</v>
      </c>
      <c r="I22" s="505"/>
      <c r="J22" s="505"/>
      <c r="K22" s="505"/>
      <c r="L22" s="473"/>
      <c r="M22" s="473"/>
      <c r="N22" s="473"/>
      <c r="O22" s="123"/>
    </row>
    <row r="23" spans="1:15" s="94" customFormat="1" ht="21">
      <c r="A23" s="325"/>
      <c r="B23" s="500" t="s">
        <v>74</v>
      </c>
      <c r="C23" s="500"/>
      <c r="D23" s="500"/>
      <c r="E23" s="500"/>
      <c r="F23" s="500"/>
      <c r="G23" s="500"/>
      <c r="H23" s="480" t="s">
        <v>25</v>
      </c>
      <c r="I23" s="480"/>
      <c r="J23" s="480"/>
      <c r="K23" s="480"/>
      <c r="L23" s="506" t="s">
        <v>194</v>
      </c>
      <c r="M23" s="506"/>
      <c r="N23" s="506"/>
      <c r="O23" s="325"/>
    </row>
    <row r="24" spans="1:15" s="94" customFormat="1" ht="18.75">
      <c r="A24" s="123"/>
      <c r="B24" s="473"/>
      <c r="C24" s="473"/>
      <c r="D24" s="473"/>
      <c r="E24" s="473"/>
      <c r="F24" s="473"/>
      <c r="G24" s="473"/>
      <c r="H24" s="505" t="s">
        <v>222</v>
      </c>
      <c r="I24" s="505"/>
      <c r="J24" s="505"/>
      <c r="K24" s="505"/>
      <c r="L24" s="473"/>
      <c r="M24" s="473"/>
      <c r="N24" s="473"/>
      <c r="O24" s="123"/>
    </row>
    <row r="25" spans="1:16" ht="30" customHeight="1">
      <c r="A25" s="325"/>
      <c r="B25" s="500" t="s">
        <v>74</v>
      </c>
      <c r="C25" s="500"/>
      <c r="D25" s="500"/>
      <c r="E25" s="500"/>
      <c r="F25" s="500"/>
      <c r="G25" s="500"/>
      <c r="H25" s="503" t="s">
        <v>25</v>
      </c>
      <c r="I25" s="503"/>
      <c r="J25" s="503"/>
      <c r="K25" s="503"/>
      <c r="L25" s="506" t="s">
        <v>157</v>
      </c>
      <c r="M25" s="506"/>
      <c r="N25" s="506"/>
      <c r="O25" s="326"/>
      <c r="P25" s="326"/>
    </row>
    <row r="26" spans="1:16" s="94" customFormat="1" ht="21">
      <c r="A26" s="327"/>
      <c r="B26" s="473"/>
      <c r="C26" s="473"/>
      <c r="D26" s="473"/>
      <c r="E26" s="473"/>
      <c r="F26" s="473"/>
      <c r="G26" s="473"/>
      <c r="H26" s="505" t="s">
        <v>161</v>
      </c>
      <c r="I26" s="505"/>
      <c r="J26" s="505"/>
      <c r="K26" s="505"/>
      <c r="L26" s="506" t="s">
        <v>154</v>
      </c>
      <c r="M26" s="506"/>
      <c r="N26" s="506"/>
      <c r="O26" s="326"/>
      <c r="P26" s="326"/>
    </row>
    <row r="27" spans="1:16" ht="30" customHeight="1">
      <c r="A27" s="328"/>
      <c r="B27" s="500" t="s">
        <v>76</v>
      </c>
      <c r="C27" s="500"/>
      <c r="D27" s="500"/>
      <c r="E27" s="500"/>
      <c r="F27" s="500"/>
      <c r="G27" s="500"/>
      <c r="H27" s="480" t="s">
        <v>25</v>
      </c>
      <c r="I27" s="480"/>
      <c r="J27" s="480"/>
      <c r="K27" s="480"/>
      <c r="L27" s="506" t="s">
        <v>167</v>
      </c>
      <c r="M27" s="506"/>
      <c r="N27" s="506"/>
      <c r="O27" s="329"/>
      <c r="P27" s="329"/>
    </row>
    <row r="28" spans="1:16" s="94" customFormat="1" ht="21">
      <c r="A28" s="328"/>
      <c r="B28" s="473"/>
      <c r="C28" s="473"/>
      <c r="D28" s="473"/>
      <c r="E28" s="473"/>
      <c r="F28" s="473"/>
      <c r="G28" s="473"/>
      <c r="H28" s="505" t="s">
        <v>155</v>
      </c>
      <c r="I28" s="505"/>
      <c r="J28" s="505"/>
      <c r="K28" s="505"/>
      <c r="L28" s="506" t="s">
        <v>154</v>
      </c>
      <c r="M28" s="506"/>
      <c r="N28" s="506"/>
      <c r="O28" s="326"/>
      <c r="P28" s="326"/>
    </row>
    <row r="29" spans="2:13" ht="30" customHeight="1">
      <c r="B29" s="507"/>
      <c r="C29" s="507"/>
      <c r="D29" s="507"/>
      <c r="E29" s="507"/>
      <c r="F29" s="507"/>
      <c r="G29" s="507"/>
      <c r="H29" s="480"/>
      <c r="I29" s="506"/>
      <c r="J29" s="506"/>
      <c r="K29" s="506"/>
      <c r="L29" s="330"/>
      <c r="M29" s="330"/>
    </row>
    <row r="30" spans="2:13" ht="30" customHeight="1">
      <c r="B30" s="507"/>
      <c r="C30" s="507"/>
      <c r="D30" s="507"/>
      <c r="E30" s="507"/>
      <c r="F30" s="507"/>
      <c r="G30" s="507"/>
      <c r="H30" s="480"/>
      <c r="I30" s="506"/>
      <c r="J30" s="506"/>
      <c r="K30" s="506"/>
      <c r="L30" s="330"/>
      <c r="M30" s="330"/>
    </row>
    <row r="31" spans="2:13" s="94" customFormat="1" ht="18.75">
      <c r="B31" s="504"/>
      <c r="C31" s="504"/>
      <c r="D31" s="504"/>
      <c r="E31" s="504"/>
      <c r="F31" s="504"/>
      <c r="G31" s="504"/>
      <c r="H31" s="473"/>
      <c r="I31" s="473"/>
      <c r="J31" s="473"/>
      <c r="K31" s="473"/>
      <c r="L31" s="332"/>
      <c r="M31" s="333"/>
    </row>
    <row r="32" spans="2:13" s="94" customFormat="1" ht="18.75">
      <c r="B32" s="331"/>
      <c r="C32" s="331"/>
      <c r="D32" s="331"/>
      <c r="E32" s="331"/>
      <c r="F32" s="331"/>
      <c r="G32" s="331"/>
      <c r="H32" s="324"/>
      <c r="I32" s="324"/>
      <c r="J32" s="324"/>
      <c r="K32" s="324"/>
      <c r="L32" s="332"/>
      <c r="M32" s="333"/>
    </row>
    <row r="33" spans="2:13" s="94" customFormat="1" ht="18.75">
      <c r="B33" s="331"/>
      <c r="C33" s="331"/>
      <c r="D33" s="331"/>
      <c r="E33" s="331"/>
      <c r="F33" s="331"/>
      <c r="G33" s="331"/>
      <c r="H33" s="324"/>
      <c r="I33" s="324"/>
      <c r="J33" s="324"/>
      <c r="K33" s="324"/>
      <c r="L33" s="332"/>
      <c r="M33" s="333"/>
    </row>
  </sheetData>
  <sheetProtection/>
  <mergeCells count="64">
    <mergeCell ref="L28:N28"/>
    <mergeCell ref="L25:N25"/>
    <mergeCell ref="L21:N21"/>
    <mergeCell ref="L23:N23"/>
    <mergeCell ref="L24:N24"/>
    <mergeCell ref="B21:G21"/>
    <mergeCell ref="H22:K22"/>
    <mergeCell ref="L27:N27"/>
    <mergeCell ref="H28:K28"/>
    <mergeCell ref="B27:G27"/>
    <mergeCell ref="B2:D2"/>
    <mergeCell ref="E2:N2"/>
    <mergeCell ref="B8:J9"/>
    <mergeCell ref="A18:L18"/>
    <mergeCell ref="H23:K23"/>
    <mergeCell ref="L26:N26"/>
    <mergeCell ref="H26:K26"/>
    <mergeCell ref="B25:G25"/>
    <mergeCell ref="N8:N9"/>
    <mergeCell ref="L8:L9"/>
    <mergeCell ref="B28:G28"/>
    <mergeCell ref="H25:K25"/>
    <mergeCell ref="H27:K27"/>
    <mergeCell ref="B31:G31"/>
    <mergeCell ref="H24:K24"/>
    <mergeCell ref="H31:K31"/>
    <mergeCell ref="H30:K30"/>
    <mergeCell ref="B29:G29"/>
    <mergeCell ref="H29:K29"/>
    <mergeCell ref="B30:G30"/>
    <mergeCell ref="B10:J10"/>
    <mergeCell ref="L20:N20"/>
    <mergeCell ref="H20:K20"/>
    <mergeCell ref="B24:G24"/>
    <mergeCell ref="B12:H12"/>
    <mergeCell ref="A19:K19"/>
    <mergeCell ref="L22:N22"/>
    <mergeCell ref="B23:G23"/>
    <mergeCell ref="I17:J17"/>
    <mergeCell ref="I13:J13"/>
    <mergeCell ref="F3:K3"/>
    <mergeCell ref="M6:N6"/>
    <mergeCell ref="B5:J5"/>
    <mergeCell ref="M5:N5"/>
    <mergeCell ref="H6:J6"/>
    <mergeCell ref="K6:L6"/>
    <mergeCell ref="A1:M1"/>
    <mergeCell ref="A8:A9"/>
    <mergeCell ref="I14:J14"/>
    <mergeCell ref="I15:J15"/>
    <mergeCell ref="B15:H15"/>
    <mergeCell ref="B14:H14"/>
    <mergeCell ref="B3:E3"/>
    <mergeCell ref="B6:G6"/>
    <mergeCell ref="B11:J11"/>
    <mergeCell ref="I12:J12"/>
    <mergeCell ref="B26:G26"/>
    <mergeCell ref="B17:H17"/>
    <mergeCell ref="B16:H16"/>
    <mergeCell ref="I16:J16"/>
    <mergeCell ref="B13:H13"/>
    <mergeCell ref="B20:G20"/>
    <mergeCell ref="B22:G22"/>
    <mergeCell ref="H21:K21"/>
  </mergeCells>
  <printOptions horizontalCentered="1"/>
  <pageMargins left="0.31496062992125984" right="0.31496062992125984" top="0.5905511811023623" bottom="0.3937007874015748" header="0.1968503937007874" footer="0.3937007874015748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L29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7.8515625" style="363" customWidth="1"/>
    <col min="2" max="2" width="5.421875" style="363" customWidth="1"/>
    <col min="3" max="3" width="5.7109375" style="363" customWidth="1"/>
    <col min="4" max="4" width="8.28125" style="363" customWidth="1"/>
    <col min="5" max="5" width="4.7109375" style="363" customWidth="1"/>
    <col min="6" max="6" width="4.421875" style="363" customWidth="1"/>
    <col min="7" max="7" width="3.421875" style="363" customWidth="1"/>
    <col min="8" max="8" width="5.00390625" style="363" customWidth="1"/>
    <col min="9" max="9" width="14.57421875" style="363" customWidth="1"/>
    <col min="10" max="10" width="9.00390625" style="363" customWidth="1"/>
    <col min="11" max="11" width="15.421875" style="363" customWidth="1"/>
    <col min="12" max="12" width="13.28125" style="363" customWidth="1"/>
    <col min="13" max="16384" width="9.140625" style="363" customWidth="1"/>
  </cols>
  <sheetData>
    <row r="1" spans="1:12" ht="21">
      <c r="A1" s="481" t="s">
        <v>150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278" t="s">
        <v>101</v>
      </c>
    </row>
    <row r="2" spans="1:12" ht="21">
      <c r="A2" s="280" t="s">
        <v>10</v>
      </c>
      <c r="B2" s="508" t="s">
        <v>68</v>
      </c>
      <c r="C2" s="508"/>
      <c r="D2" s="508"/>
      <c r="E2" s="509" t="str">
        <f>+'ปร.4สิบหน้า'!E2</f>
        <v>ป.1ฉ</v>
      </c>
      <c r="F2" s="509"/>
      <c r="G2" s="509"/>
      <c r="H2" s="509"/>
      <c r="I2" s="509"/>
      <c r="J2" s="509"/>
      <c r="K2" s="509"/>
      <c r="L2" s="509"/>
    </row>
    <row r="3" spans="1:12" ht="21">
      <c r="A3" s="281" t="s">
        <v>10</v>
      </c>
      <c r="B3" s="282" t="s">
        <v>0</v>
      </c>
      <c r="C3" s="282"/>
      <c r="D3" s="282"/>
      <c r="E3" s="282" t="str">
        <f>+'ปร.4สิบหน้า'!D3</f>
        <v>โรงเรียน กกกก</v>
      </c>
      <c r="F3" s="283"/>
      <c r="G3" s="283"/>
      <c r="H3" s="283"/>
      <c r="I3" s="283"/>
      <c r="J3" s="336" t="s">
        <v>149</v>
      </c>
      <c r="K3" s="594" t="s">
        <v>115</v>
      </c>
      <c r="L3" s="594"/>
    </row>
    <row r="4" spans="1:12" ht="21">
      <c r="A4" s="281" t="s">
        <v>10</v>
      </c>
      <c r="B4" s="286" t="s">
        <v>1</v>
      </c>
      <c r="C4" s="286"/>
      <c r="D4" s="286"/>
      <c r="E4" s="364" t="str">
        <f>+'ปร.4สิบหน้า'!J3</f>
        <v>สพป.ขอนแก่น เขต 1</v>
      </c>
      <c r="F4" s="287"/>
      <c r="G4" s="287"/>
      <c r="H4" s="287"/>
      <c r="I4" s="287"/>
      <c r="J4" s="287"/>
      <c r="K4" s="287"/>
      <c r="L4" s="287"/>
    </row>
    <row r="5" spans="1:12" ht="21">
      <c r="A5" s="281" t="s">
        <v>10</v>
      </c>
      <c r="B5" s="489" t="s">
        <v>69</v>
      </c>
      <c r="C5" s="489"/>
      <c r="D5" s="489"/>
      <c r="E5" s="489"/>
      <c r="F5" s="489"/>
      <c r="G5" s="489"/>
      <c r="H5" s="489"/>
      <c r="I5" s="288" t="s">
        <v>11</v>
      </c>
      <c r="J5" s="83">
        <v>10</v>
      </c>
      <c r="K5" s="489" t="s">
        <v>12</v>
      </c>
      <c r="L5" s="489"/>
    </row>
    <row r="6" spans="1:12" ht="21">
      <c r="A6" s="281" t="s">
        <v>10</v>
      </c>
      <c r="B6" s="287" t="s">
        <v>2</v>
      </c>
      <c r="C6" s="287"/>
      <c r="D6" s="287"/>
      <c r="E6" s="287" t="str">
        <f>+'ปร.4สิบหน้า'!K4</f>
        <v>26สค58</v>
      </c>
      <c r="F6" s="287"/>
      <c r="G6" s="595"/>
      <c r="H6" s="595"/>
      <c r="I6" s="494" t="s">
        <v>67</v>
      </c>
      <c r="J6" s="494"/>
      <c r="K6" s="493" t="s">
        <v>67</v>
      </c>
      <c r="L6" s="493"/>
    </row>
    <row r="7" spans="1:12" ht="21.75" thickBot="1">
      <c r="A7" s="289"/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ht="21.75" thickTop="1">
      <c r="A8" s="482" t="s">
        <v>3</v>
      </c>
      <c r="B8" s="510" t="s">
        <v>4</v>
      </c>
      <c r="C8" s="511"/>
      <c r="D8" s="511"/>
      <c r="E8" s="511"/>
      <c r="F8" s="511"/>
      <c r="G8" s="511"/>
      <c r="H8" s="511"/>
      <c r="I8" s="291" t="s">
        <v>24</v>
      </c>
      <c r="J8" s="519" t="s">
        <v>28</v>
      </c>
      <c r="K8" s="292" t="s">
        <v>21</v>
      </c>
      <c r="L8" s="482" t="s">
        <v>5</v>
      </c>
    </row>
    <row r="9" spans="1:12" ht="21.75" thickBot="1">
      <c r="A9" s="483"/>
      <c r="B9" s="513"/>
      <c r="C9" s="514"/>
      <c r="D9" s="514"/>
      <c r="E9" s="514"/>
      <c r="F9" s="514"/>
      <c r="G9" s="514"/>
      <c r="H9" s="514"/>
      <c r="I9" s="293" t="s">
        <v>117</v>
      </c>
      <c r="J9" s="520"/>
      <c r="K9" s="293" t="s">
        <v>22</v>
      </c>
      <c r="L9" s="483"/>
    </row>
    <row r="10" spans="1:12" ht="21.75" thickTop="1">
      <c r="A10" s="294">
        <v>1</v>
      </c>
      <c r="B10" s="495" t="s">
        <v>81</v>
      </c>
      <c r="C10" s="496"/>
      <c r="D10" s="496"/>
      <c r="E10" s="496"/>
      <c r="F10" s="496"/>
      <c r="G10" s="496"/>
      <c r="H10" s="496"/>
      <c r="I10" s="295">
        <f>+'ปร.4สิบหน้า'!L234</f>
        <v>1215327</v>
      </c>
      <c r="J10" s="296">
        <v>1.3074</v>
      </c>
      <c r="K10" s="295">
        <f>I10*J10</f>
        <v>1588918.5198</v>
      </c>
      <c r="L10" s="297"/>
    </row>
    <row r="11" spans="1:12" ht="21">
      <c r="A11" s="298"/>
      <c r="B11" s="490"/>
      <c r="C11" s="489"/>
      <c r="D11" s="489"/>
      <c r="E11" s="489"/>
      <c r="F11" s="489"/>
      <c r="G11" s="489"/>
      <c r="H11" s="489"/>
      <c r="I11" s="299"/>
      <c r="J11" s="300"/>
      <c r="K11" s="299"/>
      <c r="L11" s="301"/>
    </row>
    <row r="12" spans="1:12" ht="21">
      <c r="A12" s="298"/>
      <c r="B12" s="619"/>
      <c r="C12" s="620"/>
      <c r="D12" s="620"/>
      <c r="E12" s="620"/>
      <c r="F12" s="620"/>
      <c r="G12" s="620"/>
      <c r="H12" s="620"/>
      <c r="I12" s="304"/>
      <c r="J12" s="300"/>
      <c r="K12" s="299"/>
      <c r="L12" s="301"/>
    </row>
    <row r="13" spans="1:12" ht="21">
      <c r="A13" s="298"/>
      <c r="B13" s="621"/>
      <c r="C13" s="622"/>
      <c r="D13" s="622"/>
      <c r="E13" s="622"/>
      <c r="F13" s="622"/>
      <c r="G13" s="622"/>
      <c r="H13" s="623"/>
      <c r="I13" s="300"/>
      <c r="J13" s="300"/>
      <c r="K13" s="307"/>
      <c r="L13" s="301"/>
    </row>
    <row r="14" spans="1:12" ht="18.75">
      <c r="A14" s="308"/>
      <c r="B14" s="486"/>
      <c r="C14" s="487"/>
      <c r="D14" s="487"/>
      <c r="E14" s="487"/>
      <c r="F14" s="487"/>
      <c r="G14" s="487"/>
      <c r="H14" s="310"/>
      <c r="I14" s="311"/>
      <c r="J14" s="311"/>
      <c r="K14" s="312"/>
      <c r="L14" s="313"/>
    </row>
    <row r="15" spans="1:12" ht="18.75">
      <c r="A15" s="313"/>
      <c r="B15" s="476"/>
      <c r="C15" s="477"/>
      <c r="D15" s="477"/>
      <c r="E15" s="477"/>
      <c r="F15" s="477"/>
      <c r="G15" s="477"/>
      <c r="H15" s="303"/>
      <c r="I15" s="311"/>
      <c r="J15" s="311"/>
      <c r="K15" s="312"/>
      <c r="L15" s="313"/>
    </row>
    <row r="16" spans="1:12" ht="18.75">
      <c r="A16" s="313"/>
      <c r="B16" s="476"/>
      <c r="C16" s="477"/>
      <c r="D16" s="477"/>
      <c r="E16" s="477"/>
      <c r="F16" s="477"/>
      <c r="G16" s="477"/>
      <c r="H16" s="303"/>
      <c r="I16" s="311"/>
      <c r="J16" s="311"/>
      <c r="K16" s="312"/>
      <c r="L16" s="313"/>
    </row>
    <row r="17" spans="1:12" ht="19.5" thickBot="1">
      <c r="A17" s="314"/>
      <c r="B17" s="474"/>
      <c r="C17" s="475"/>
      <c r="D17" s="475"/>
      <c r="E17" s="475"/>
      <c r="F17" s="475"/>
      <c r="G17" s="475"/>
      <c r="H17" s="316"/>
      <c r="I17" s="317"/>
      <c r="J17" s="317"/>
      <c r="K17" s="318"/>
      <c r="L17" s="314"/>
    </row>
    <row r="18" spans="1:12" ht="21.75" thickTop="1">
      <c r="A18" s="516" t="s">
        <v>23</v>
      </c>
      <c r="B18" s="626"/>
      <c r="C18" s="626"/>
      <c r="D18" s="626"/>
      <c r="E18" s="626"/>
      <c r="F18" s="626"/>
      <c r="G18" s="626"/>
      <c r="H18" s="626"/>
      <c r="I18" s="517"/>
      <c r="J18" s="518"/>
      <c r="K18" s="319">
        <f>SUM(K10:K17)</f>
        <v>1588918.5198</v>
      </c>
      <c r="L18" s="320"/>
    </row>
    <row r="19" spans="1:12" ht="21.75" thickBot="1">
      <c r="A19" s="498" t="str">
        <f>"("&amp;_xlfn.BAHTTEXT(K19)&amp;")"</f>
        <v>(หนึ่งล้านห้าแสนแปดหมื่นแปดพันเก้าร้อยบาทถ้วน)</v>
      </c>
      <c r="B19" s="499"/>
      <c r="C19" s="499"/>
      <c r="D19" s="499"/>
      <c r="E19" s="499"/>
      <c r="F19" s="499"/>
      <c r="G19" s="499"/>
      <c r="H19" s="499"/>
      <c r="I19" s="499"/>
      <c r="J19" s="321" t="s">
        <v>29</v>
      </c>
      <c r="K19" s="322">
        <f>ROUNDDOWN(K18,-2)</f>
        <v>1588900</v>
      </c>
      <c r="L19" s="323" t="s">
        <v>9</v>
      </c>
    </row>
    <row r="20" spans="1:12" ht="21.75" thickTop="1">
      <c r="A20" s="325"/>
      <c r="B20" s="500"/>
      <c r="C20" s="500"/>
      <c r="D20" s="500"/>
      <c r="E20" s="500"/>
      <c r="F20" s="500"/>
      <c r="G20" s="480"/>
      <c r="H20" s="506"/>
      <c r="I20" s="506"/>
      <c r="J20" s="506"/>
      <c r="K20" s="506"/>
      <c r="L20" s="506"/>
    </row>
    <row r="21" spans="1:12" ht="18.75">
      <c r="A21" s="123"/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</row>
    <row r="22" spans="1:12" ht="21">
      <c r="A22" s="325"/>
      <c r="B22" s="500" t="s">
        <v>71</v>
      </c>
      <c r="C22" s="500"/>
      <c r="D22" s="500"/>
      <c r="E22" s="500"/>
      <c r="F22" s="500"/>
      <c r="G22" s="480"/>
      <c r="H22" s="480"/>
      <c r="I22" s="480"/>
      <c r="J22" s="506"/>
      <c r="K22" s="506"/>
      <c r="L22" s="506"/>
    </row>
    <row r="23" spans="1:12" ht="18.75">
      <c r="A23" s="123"/>
      <c r="B23" s="473"/>
      <c r="C23" s="473"/>
      <c r="D23" s="473"/>
      <c r="E23" s="473"/>
      <c r="F23" s="473"/>
      <c r="G23" s="473" t="s">
        <v>118</v>
      </c>
      <c r="H23" s="473"/>
      <c r="I23" s="473"/>
      <c r="J23" s="473"/>
      <c r="K23" s="473"/>
      <c r="L23" s="473"/>
    </row>
    <row r="24" spans="1:12" ht="21">
      <c r="A24" s="325"/>
      <c r="B24" s="500" t="s">
        <v>74</v>
      </c>
      <c r="C24" s="500"/>
      <c r="D24" s="500"/>
      <c r="E24" s="500"/>
      <c r="F24" s="500"/>
      <c r="G24" s="480"/>
      <c r="H24" s="480"/>
      <c r="I24" s="480"/>
      <c r="J24" s="506" t="s">
        <v>159</v>
      </c>
      <c r="K24" s="506"/>
      <c r="L24" s="506"/>
    </row>
    <row r="25" spans="1:12" ht="18.75">
      <c r="A25" s="123"/>
      <c r="B25" s="473"/>
      <c r="C25" s="473"/>
      <c r="D25" s="473"/>
      <c r="E25" s="473"/>
      <c r="F25" s="473"/>
      <c r="G25" s="473" t="s">
        <v>118</v>
      </c>
      <c r="H25" s="473"/>
      <c r="I25" s="473"/>
      <c r="J25" s="473"/>
      <c r="K25" s="473"/>
      <c r="L25" s="473"/>
    </row>
    <row r="26" spans="1:12" ht="21">
      <c r="A26" s="325"/>
      <c r="B26" s="500" t="s">
        <v>74</v>
      </c>
      <c r="C26" s="500"/>
      <c r="D26" s="500"/>
      <c r="E26" s="500"/>
      <c r="F26" s="500"/>
      <c r="G26" s="480"/>
      <c r="H26" s="480"/>
      <c r="I26" s="480"/>
      <c r="J26" s="521" t="s">
        <v>157</v>
      </c>
      <c r="K26" s="521"/>
      <c r="L26" s="521"/>
    </row>
    <row r="27" spans="1:12" ht="21">
      <c r="A27" s="327"/>
      <c r="B27" s="473"/>
      <c r="C27" s="473"/>
      <c r="D27" s="473"/>
      <c r="E27" s="473"/>
      <c r="F27" s="473"/>
      <c r="G27" s="473" t="s">
        <v>118</v>
      </c>
      <c r="H27" s="473"/>
      <c r="I27" s="473"/>
      <c r="J27" s="521" t="s">
        <v>154</v>
      </c>
      <c r="K27" s="521"/>
      <c r="L27" s="521"/>
    </row>
    <row r="28" spans="1:12" ht="21">
      <c r="A28" s="328"/>
      <c r="B28" s="500" t="s">
        <v>76</v>
      </c>
      <c r="C28" s="500"/>
      <c r="D28" s="500"/>
      <c r="E28" s="500"/>
      <c r="F28" s="500"/>
      <c r="G28" s="480"/>
      <c r="H28" s="480"/>
      <c r="I28" s="480"/>
      <c r="J28" s="625" t="s">
        <v>156</v>
      </c>
      <c r="K28" s="625"/>
      <c r="L28" s="625"/>
    </row>
    <row r="29" spans="1:12" ht="21">
      <c r="A29" s="328"/>
      <c r="B29" s="473"/>
      <c r="C29" s="473"/>
      <c r="D29" s="473"/>
      <c r="E29" s="473"/>
      <c r="F29" s="473"/>
      <c r="G29" s="473" t="s">
        <v>118</v>
      </c>
      <c r="H29" s="473"/>
      <c r="I29" s="473"/>
      <c r="J29" s="521" t="s">
        <v>154</v>
      </c>
      <c r="K29" s="521"/>
      <c r="L29" s="521"/>
    </row>
  </sheetData>
  <sheetProtection/>
  <mergeCells count="53">
    <mergeCell ref="B29:F29"/>
    <mergeCell ref="G29:I29"/>
    <mergeCell ref="J29:L29"/>
    <mergeCell ref="B27:F27"/>
    <mergeCell ref="G27:I27"/>
    <mergeCell ref="J27:L27"/>
    <mergeCell ref="B28:F28"/>
    <mergeCell ref="G28:I28"/>
    <mergeCell ref="J28:L28"/>
    <mergeCell ref="B25:F25"/>
    <mergeCell ref="G25:I25"/>
    <mergeCell ref="J25:L25"/>
    <mergeCell ref="B26:F26"/>
    <mergeCell ref="G26:I26"/>
    <mergeCell ref="J26:L26"/>
    <mergeCell ref="B23:F23"/>
    <mergeCell ref="G23:I23"/>
    <mergeCell ref="J23:L23"/>
    <mergeCell ref="B24:F24"/>
    <mergeCell ref="G24:I24"/>
    <mergeCell ref="J24:L24"/>
    <mergeCell ref="B21:F21"/>
    <mergeCell ref="G21:I21"/>
    <mergeCell ref="J21:L21"/>
    <mergeCell ref="B22:F22"/>
    <mergeCell ref="G22:I22"/>
    <mergeCell ref="J22:L22"/>
    <mergeCell ref="B16:G16"/>
    <mergeCell ref="B17:G17"/>
    <mergeCell ref="A18:J18"/>
    <mergeCell ref="A19:I19"/>
    <mergeCell ref="B20:F20"/>
    <mergeCell ref="G20:I20"/>
    <mergeCell ref="J20:L20"/>
    <mergeCell ref="B10:H10"/>
    <mergeCell ref="B11:H11"/>
    <mergeCell ref="B12:H12"/>
    <mergeCell ref="B13:H13"/>
    <mergeCell ref="B14:G14"/>
    <mergeCell ref="B15:G15"/>
    <mergeCell ref="G6:H6"/>
    <mergeCell ref="I6:J6"/>
    <mergeCell ref="K6:L6"/>
    <mergeCell ref="A8:A9"/>
    <mergeCell ref="B8:H9"/>
    <mergeCell ref="J8:J9"/>
    <mergeCell ref="L8:L9"/>
    <mergeCell ref="A1:K1"/>
    <mergeCell ref="B2:D2"/>
    <mergeCell ref="E2:L2"/>
    <mergeCell ref="K3:L3"/>
    <mergeCell ref="B5:H5"/>
    <mergeCell ref="K5:L5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9.140625" style="363" customWidth="1"/>
    <col min="2" max="2" width="4.140625" style="363" customWidth="1"/>
    <col min="3" max="3" width="7.28125" style="363" customWidth="1"/>
    <col min="4" max="4" width="5.7109375" style="363" customWidth="1"/>
    <col min="5" max="5" width="11.8515625" style="363" customWidth="1"/>
    <col min="6" max="7" width="9.140625" style="363" customWidth="1"/>
    <col min="8" max="8" width="5.57421875" style="363" customWidth="1"/>
    <col min="9" max="10" width="9.140625" style="363" customWidth="1"/>
    <col min="11" max="11" width="13.57421875" style="363" customWidth="1"/>
    <col min="12" max="16384" width="9.140625" style="363" customWidth="1"/>
  </cols>
  <sheetData>
    <row r="1" spans="1:11" ht="22.5">
      <c r="A1" s="525" t="s">
        <v>150</v>
      </c>
      <c r="B1" s="525"/>
      <c r="C1" s="525"/>
      <c r="D1" s="525"/>
      <c r="E1" s="525"/>
      <c r="F1" s="525"/>
      <c r="G1" s="525"/>
      <c r="H1" s="525"/>
      <c r="I1" s="525"/>
      <c r="J1" s="525"/>
      <c r="K1" s="335" t="s">
        <v>93</v>
      </c>
    </row>
    <row r="2" spans="1:11" ht="21">
      <c r="A2" s="508" t="s">
        <v>68</v>
      </c>
      <c r="B2" s="508"/>
      <c r="C2" s="508"/>
      <c r="D2" s="509" t="str">
        <f>+'ปร.4สิบหน้า'!E2</f>
        <v>ป.1ฉ</v>
      </c>
      <c r="E2" s="509"/>
      <c r="F2" s="509"/>
      <c r="G2" s="509"/>
      <c r="H2" s="509"/>
      <c r="I2" s="509"/>
      <c r="J2" s="509"/>
      <c r="K2" s="509"/>
    </row>
    <row r="3" spans="1:11" ht="21">
      <c r="A3" s="488" t="s">
        <v>0</v>
      </c>
      <c r="B3" s="488"/>
      <c r="C3" s="488"/>
      <c r="D3" s="627" t="str">
        <f>+'ปร.4สิบหน้า'!D3</f>
        <v>โรงเรียน กกกก</v>
      </c>
      <c r="E3" s="627"/>
      <c r="F3" s="627"/>
      <c r="G3" s="628" t="s">
        <v>149</v>
      </c>
      <c r="H3" s="628"/>
      <c r="I3" s="489" t="str">
        <f>+'ปร.5สิบหน้า'!K3</f>
        <v>ddd</v>
      </c>
      <c r="J3" s="489"/>
      <c r="K3" s="489"/>
    </row>
    <row r="4" spans="1:11" ht="21">
      <c r="A4" s="488" t="s">
        <v>1</v>
      </c>
      <c r="B4" s="488"/>
      <c r="C4" s="287"/>
      <c r="D4" s="366" t="str">
        <f>+'ปร.4สิบหน้า'!J3</f>
        <v>สพป.ขอนแก่น เขต 1</v>
      </c>
      <c r="E4" s="287"/>
      <c r="F4" s="287"/>
      <c r="G4" s="287"/>
      <c r="H4" s="287"/>
      <c r="I4" s="287"/>
      <c r="J4" s="287"/>
      <c r="K4" s="287"/>
    </row>
    <row r="5" spans="1:11" ht="21">
      <c r="A5" s="489" t="s">
        <v>70</v>
      </c>
      <c r="B5" s="489"/>
      <c r="C5" s="489"/>
      <c r="D5" s="489"/>
      <c r="E5" s="489"/>
      <c r="F5" s="337"/>
      <c r="G5" s="494" t="s">
        <v>11</v>
      </c>
      <c r="H5" s="494"/>
      <c r="I5" s="532"/>
      <c r="J5" s="532"/>
      <c r="K5" s="338" t="s">
        <v>12</v>
      </c>
    </row>
    <row r="6" spans="1:11" ht="21">
      <c r="A6" s="489" t="s">
        <v>2</v>
      </c>
      <c r="B6" s="489"/>
      <c r="C6" s="489"/>
      <c r="D6" s="489"/>
      <c r="E6" s="339" t="str">
        <f>+'ปร.4สิบหน้า'!K4</f>
        <v>26สค58</v>
      </c>
      <c r="F6" s="338"/>
      <c r="G6" s="489"/>
      <c r="H6" s="489"/>
      <c r="I6" s="489"/>
      <c r="J6" s="493"/>
      <c r="K6" s="493"/>
    </row>
    <row r="7" spans="1:11" ht="21.75" thickBot="1">
      <c r="A7" s="536"/>
      <c r="B7" s="536"/>
      <c r="C7" s="536"/>
      <c r="D7" s="536"/>
      <c r="E7" s="536"/>
      <c r="F7" s="536"/>
      <c r="G7" s="536"/>
      <c r="H7" s="536"/>
      <c r="I7" s="536"/>
      <c r="J7" s="536"/>
      <c r="K7" s="536"/>
    </row>
    <row r="8" spans="1:11" ht="21.75" thickTop="1">
      <c r="A8" s="537" t="s">
        <v>3</v>
      </c>
      <c r="B8" s="510" t="s">
        <v>4</v>
      </c>
      <c r="C8" s="511"/>
      <c r="D8" s="511"/>
      <c r="E8" s="511"/>
      <c r="F8" s="511"/>
      <c r="G8" s="512"/>
      <c r="H8" s="529" t="s">
        <v>21</v>
      </c>
      <c r="I8" s="530"/>
      <c r="J8" s="531"/>
      <c r="K8" s="537" t="s">
        <v>5</v>
      </c>
    </row>
    <row r="9" spans="1:11" ht="21.75" thickBot="1">
      <c r="A9" s="538"/>
      <c r="B9" s="513"/>
      <c r="C9" s="514"/>
      <c r="D9" s="514"/>
      <c r="E9" s="514"/>
      <c r="F9" s="514"/>
      <c r="G9" s="515"/>
      <c r="H9" s="533" t="s">
        <v>22</v>
      </c>
      <c r="I9" s="534"/>
      <c r="J9" s="535"/>
      <c r="K9" s="538"/>
    </row>
    <row r="10" spans="1:11" ht="21.75" thickTop="1">
      <c r="A10" s="297"/>
      <c r="B10" s="553" t="s">
        <v>6</v>
      </c>
      <c r="C10" s="554"/>
      <c r="D10" s="554"/>
      <c r="E10" s="554"/>
      <c r="F10" s="554"/>
      <c r="G10" s="555"/>
      <c r="H10" s="526"/>
      <c r="I10" s="527"/>
      <c r="J10" s="528"/>
      <c r="K10" s="297"/>
    </row>
    <row r="11" spans="1:11" ht="21">
      <c r="A11" s="340">
        <f>A10+1</f>
        <v>1</v>
      </c>
      <c r="B11" s="490" t="s">
        <v>86</v>
      </c>
      <c r="C11" s="489"/>
      <c r="D11" s="489"/>
      <c r="E11" s="489"/>
      <c r="F11" s="489"/>
      <c r="G11" s="491"/>
      <c r="H11" s="544">
        <f>+'ปร.5สิบหน้า'!K19</f>
        <v>1588900</v>
      </c>
      <c r="I11" s="545"/>
      <c r="J11" s="546"/>
      <c r="K11" s="301"/>
    </row>
    <row r="12" spans="1:11" ht="21">
      <c r="A12" s="340"/>
      <c r="B12" s="490"/>
      <c r="C12" s="489"/>
      <c r="D12" s="489"/>
      <c r="E12" s="489"/>
      <c r="F12" s="489"/>
      <c r="G12" s="491"/>
      <c r="H12" s="544"/>
      <c r="I12" s="545"/>
      <c r="J12" s="546"/>
      <c r="K12" s="301"/>
    </row>
    <row r="13" spans="1:11" ht="21">
      <c r="A13" s="340"/>
      <c r="B13" s="490"/>
      <c r="C13" s="489"/>
      <c r="D13" s="489"/>
      <c r="E13" s="489"/>
      <c r="F13" s="489"/>
      <c r="G13" s="491"/>
      <c r="H13" s="544"/>
      <c r="I13" s="545"/>
      <c r="J13" s="546"/>
      <c r="K13" s="301"/>
    </row>
    <row r="14" spans="1:11" ht="21">
      <c r="A14" s="298"/>
      <c r="B14" s="542"/>
      <c r="C14" s="532"/>
      <c r="D14" s="532"/>
      <c r="E14" s="532"/>
      <c r="F14" s="532"/>
      <c r="G14" s="543"/>
      <c r="H14" s="544"/>
      <c r="I14" s="545"/>
      <c r="J14" s="546"/>
      <c r="K14" s="301"/>
    </row>
    <row r="15" spans="1:11" ht="21">
      <c r="A15" s="298"/>
      <c r="B15" s="542"/>
      <c r="C15" s="532"/>
      <c r="D15" s="532"/>
      <c r="E15" s="532"/>
      <c r="F15" s="532"/>
      <c r="G15" s="543"/>
      <c r="H15" s="544"/>
      <c r="I15" s="545"/>
      <c r="J15" s="546"/>
      <c r="K15" s="301"/>
    </row>
    <row r="16" spans="1:11" ht="21">
      <c r="A16" s="298"/>
      <c r="B16" s="542"/>
      <c r="C16" s="532"/>
      <c r="D16" s="532"/>
      <c r="E16" s="532"/>
      <c r="F16" s="532"/>
      <c r="G16" s="543"/>
      <c r="H16" s="544"/>
      <c r="I16" s="545"/>
      <c r="J16" s="546"/>
      <c r="K16" s="301"/>
    </row>
    <row r="17" spans="1:11" ht="21">
      <c r="A17" s="298"/>
      <c r="B17" s="542"/>
      <c r="C17" s="532"/>
      <c r="D17" s="532"/>
      <c r="E17" s="532"/>
      <c r="F17" s="532"/>
      <c r="G17" s="543"/>
      <c r="H17" s="544"/>
      <c r="I17" s="545"/>
      <c r="J17" s="546"/>
      <c r="K17" s="301"/>
    </row>
    <row r="18" spans="1:11" ht="21">
      <c r="A18" s="298"/>
      <c r="B18" s="542"/>
      <c r="C18" s="532"/>
      <c r="D18" s="532"/>
      <c r="E18" s="532"/>
      <c r="F18" s="532"/>
      <c r="G18" s="543"/>
      <c r="H18" s="544"/>
      <c r="I18" s="545"/>
      <c r="J18" s="546"/>
      <c r="K18" s="301"/>
    </row>
    <row r="19" spans="1:11" ht="21.75" thickBot="1">
      <c r="A19" s="341"/>
      <c r="B19" s="547"/>
      <c r="C19" s="548"/>
      <c r="D19" s="548"/>
      <c r="E19" s="548"/>
      <c r="F19" s="548"/>
      <c r="G19" s="549"/>
      <c r="H19" s="550"/>
      <c r="I19" s="551"/>
      <c r="J19" s="552"/>
      <c r="K19" s="342"/>
    </row>
    <row r="20" spans="1:11" ht="22.5" thickBot="1" thickTop="1">
      <c r="A20" s="524" t="s">
        <v>6</v>
      </c>
      <c r="B20" s="516" t="s">
        <v>8</v>
      </c>
      <c r="C20" s="517"/>
      <c r="D20" s="517"/>
      <c r="E20" s="517"/>
      <c r="F20" s="517"/>
      <c r="G20" s="518"/>
      <c r="H20" s="539">
        <f>SUM(H11:H19)</f>
        <v>1588900</v>
      </c>
      <c r="I20" s="540"/>
      <c r="J20" s="541"/>
      <c r="K20" s="343" t="s">
        <v>9</v>
      </c>
    </row>
    <row r="21" spans="1:11" ht="22.5" thickBot="1" thickTop="1">
      <c r="A21" s="483"/>
      <c r="B21" s="498" t="str">
        <f>"("&amp;_xlfn.BAHTTEXT(H20)&amp;")"</f>
        <v>(หนึ่งล้านห้าแสนแปดหมื่นแปดพันเก้าร้อยบาทถ้วน)</v>
      </c>
      <c r="C21" s="499"/>
      <c r="D21" s="499"/>
      <c r="E21" s="499"/>
      <c r="F21" s="499"/>
      <c r="G21" s="499"/>
      <c r="H21" s="499"/>
      <c r="I21" s="499"/>
      <c r="J21" s="499"/>
      <c r="K21" s="344"/>
    </row>
    <row r="22" spans="1:11" ht="21.75" thickTop="1">
      <c r="A22" s="345"/>
      <c r="B22" s="523"/>
      <c r="C22" s="523"/>
      <c r="D22" s="523"/>
      <c r="E22" s="473"/>
      <c r="F22" s="473"/>
      <c r="G22" s="324"/>
      <c r="H22" s="346"/>
      <c r="I22" s="346"/>
      <c r="J22" s="346"/>
      <c r="K22" s="346"/>
    </row>
    <row r="23" spans="1:11" ht="21">
      <c r="A23" s="500" t="s">
        <v>71</v>
      </c>
      <c r="B23" s="500"/>
      <c r="C23" s="500"/>
      <c r="D23" s="500"/>
      <c r="E23" s="480"/>
      <c r="F23" s="480"/>
      <c r="G23" s="480"/>
      <c r="H23" s="480"/>
      <c r="I23" s="347"/>
      <c r="J23" s="347"/>
      <c r="K23" s="325"/>
    </row>
    <row r="24" spans="1:11" ht="21">
      <c r="A24" s="349"/>
      <c r="B24" s="523"/>
      <c r="C24" s="523"/>
      <c r="D24" s="523"/>
      <c r="E24" s="522" t="s">
        <v>119</v>
      </c>
      <c r="F24" s="522"/>
      <c r="G24" s="522"/>
      <c r="H24" s="522"/>
      <c r="I24" s="351"/>
      <c r="J24" s="351"/>
      <c r="K24" s="325"/>
    </row>
    <row r="25" spans="1:11" ht="21">
      <c r="A25" s="500" t="s">
        <v>74</v>
      </c>
      <c r="B25" s="500"/>
      <c r="C25" s="500"/>
      <c r="D25" s="500"/>
      <c r="E25" s="480" t="s">
        <v>72</v>
      </c>
      <c r="F25" s="480"/>
      <c r="G25" s="521" t="s">
        <v>160</v>
      </c>
      <c r="H25" s="521"/>
      <c r="I25" s="521"/>
      <c r="J25" s="521"/>
      <c r="K25" s="521"/>
    </row>
    <row r="26" spans="1:11" ht="21">
      <c r="A26" s="325"/>
      <c r="B26" s="506"/>
      <c r="C26" s="506"/>
      <c r="D26" s="506"/>
      <c r="E26" s="522" t="s">
        <v>73</v>
      </c>
      <c r="F26" s="522"/>
      <c r="G26" s="347"/>
      <c r="H26" s="325"/>
      <c r="I26" s="351"/>
      <c r="J26" s="351"/>
      <c r="K26" s="325"/>
    </row>
    <row r="27" spans="1:11" ht="21">
      <c r="A27" s="500" t="s">
        <v>74</v>
      </c>
      <c r="B27" s="500"/>
      <c r="C27" s="500"/>
      <c r="D27" s="500"/>
      <c r="E27" s="480" t="s">
        <v>72</v>
      </c>
      <c r="F27" s="480"/>
      <c r="G27" s="521" t="s">
        <v>157</v>
      </c>
      <c r="H27" s="521"/>
      <c r="I27" s="521"/>
      <c r="J27" s="521"/>
      <c r="K27" s="521"/>
    </row>
    <row r="28" spans="1:11" ht="21">
      <c r="A28" s="325"/>
      <c r="B28" s="506"/>
      <c r="C28" s="506"/>
      <c r="D28" s="506"/>
      <c r="E28" s="522" t="s">
        <v>161</v>
      </c>
      <c r="F28" s="522"/>
      <c r="G28" s="521" t="s">
        <v>158</v>
      </c>
      <c r="H28" s="521"/>
      <c r="I28" s="521"/>
      <c r="J28" s="521"/>
      <c r="K28" s="521"/>
    </row>
    <row r="29" spans="1:11" ht="21">
      <c r="A29" s="500" t="s">
        <v>76</v>
      </c>
      <c r="B29" s="500"/>
      <c r="C29" s="500"/>
      <c r="D29" s="500"/>
      <c r="E29" s="480" t="s">
        <v>72</v>
      </c>
      <c r="F29" s="480"/>
      <c r="G29" s="521" t="s">
        <v>156</v>
      </c>
      <c r="H29" s="521"/>
      <c r="I29" s="521"/>
      <c r="J29" s="521"/>
      <c r="K29" s="521"/>
    </row>
    <row r="30" spans="1:11" ht="21">
      <c r="A30" s="325"/>
      <c r="B30" s="506"/>
      <c r="C30" s="506"/>
      <c r="D30" s="506"/>
      <c r="E30" s="522" t="s">
        <v>155</v>
      </c>
      <c r="F30" s="522"/>
      <c r="G30" s="521" t="s">
        <v>158</v>
      </c>
      <c r="H30" s="521"/>
      <c r="I30" s="521"/>
      <c r="J30" s="521"/>
      <c r="K30" s="521"/>
    </row>
  </sheetData>
  <sheetProtection/>
  <mergeCells count="69">
    <mergeCell ref="G25:K25"/>
    <mergeCell ref="G28:K28"/>
    <mergeCell ref="G30:K30"/>
    <mergeCell ref="G27:K27"/>
    <mergeCell ref="G29:K29"/>
    <mergeCell ref="B28:D28"/>
    <mergeCell ref="E28:F28"/>
    <mergeCell ref="A29:D29"/>
    <mergeCell ref="E29:F29"/>
    <mergeCell ref="B30:D30"/>
    <mergeCell ref="E30:F30"/>
    <mergeCell ref="A25:D25"/>
    <mergeCell ref="E25:F25"/>
    <mergeCell ref="B26:D26"/>
    <mergeCell ref="E26:F26"/>
    <mergeCell ref="A27:D27"/>
    <mergeCell ref="E27:F27"/>
    <mergeCell ref="B22:D22"/>
    <mergeCell ref="E22:F22"/>
    <mergeCell ref="A23:D23"/>
    <mergeCell ref="E23:F23"/>
    <mergeCell ref="G23:H23"/>
    <mergeCell ref="B24:D24"/>
    <mergeCell ref="E24:F24"/>
    <mergeCell ref="G24:H24"/>
    <mergeCell ref="B19:G19"/>
    <mergeCell ref="H19:J19"/>
    <mergeCell ref="A20:A21"/>
    <mergeCell ref="B20:G20"/>
    <mergeCell ref="H20:J20"/>
    <mergeCell ref="B21:J21"/>
    <mergeCell ref="B16:G16"/>
    <mergeCell ref="H16:J16"/>
    <mergeCell ref="B17:G17"/>
    <mergeCell ref="H17:J17"/>
    <mergeCell ref="B18:G18"/>
    <mergeCell ref="H18:J18"/>
    <mergeCell ref="B13:G13"/>
    <mergeCell ref="H13:J13"/>
    <mergeCell ref="B14:G14"/>
    <mergeCell ref="H14:J14"/>
    <mergeCell ref="B15:G15"/>
    <mergeCell ref="H15:J15"/>
    <mergeCell ref="B10:G10"/>
    <mergeCell ref="H10:J10"/>
    <mergeCell ref="B11:G11"/>
    <mergeCell ref="H11:J11"/>
    <mergeCell ref="B12:G12"/>
    <mergeCell ref="H12:J12"/>
    <mergeCell ref="A7:K7"/>
    <mergeCell ref="A8:A9"/>
    <mergeCell ref="B8:G9"/>
    <mergeCell ref="H8:J8"/>
    <mergeCell ref="K8:K9"/>
    <mergeCell ref="H9:J9"/>
    <mergeCell ref="A4:B4"/>
    <mergeCell ref="A5:E5"/>
    <mergeCell ref="G5:H5"/>
    <mergeCell ref="I5:J5"/>
    <mergeCell ref="A6:D6"/>
    <mergeCell ref="G6:I6"/>
    <mergeCell ref="J6:K6"/>
    <mergeCell ref="A1:J1"/>
    <mergeCell ref="A2:C2"/>
    <mergeCell ref="D2:K2"/>
    <mergeCell ref="A3:C3"/>
    <mergeCell ref="D3:F3"/>
    <mergeCell ref="G3:H3"/>
    <mergeCell ref="I3:K3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D1:V41"/>
  <sheetViews>
    <sheetView showGridLines="0" showRowColHeaders="0" showOutlineSymbols="0" zoomScalePageLayoutView="0" workbookViewId="0" topLeftCell="A1">
      <selection activeCell="N4" sqref="N4:O4"/>
    </sheetView>
  </sheetViews>
  <sheetFormatPr defaultColWidth="9.140625" defaultRowHeight="12.75"/>
  <cols>
    <col min="1" max="2" width="9.140625" style="19" customWidth="1"/>
    <col min="3" max="3" width="3.7109375" style="19" customWidth="1"/>
    <col min="4" max="4" width="12.7109375" style="19" customWidth="1"/>
    <col min="5" max="5" width="12.7109375" style="21" customWidth="1"/>
    <col min="6" max="10" width="10.8515625" style="19" hidden="1" customWidth="1"/>
    <col min="11" max="13" width="12.7109375" style="21" customWidth="1"/>
    <col min="14" max="15" width="12.7109375" style="19" customWidth="1"/>
    <col min="16" max="16" width="13.57421875" style="19" customWidth="1"/>
    <col min="17" max="17" width="4.28125" style="19" customWidth="1"/>
    <col min="18" max="18" width="9.140625" style="23" hidden="1" customWidth="1"/>
    <col min="19" max="19" width="13.57421875" style="23" hidden="1" customWidth="1"/>
    <col min="20" max="20" width="14.140625" style="24" hidden="1" customWidth="1"/>
    <col min="21" max="21" width="11.421875" style="23" hidden="1" customWidth="1"/>
    <col min="22" max="22" width="9.140625" style="23" customWidth="1"/>
    <col min="23" max="16384" width="9.140625" style="19" customWidth="1"/>
  </cols>
  <sheetData>
    <row r="1" spans="4:16" ht="16.5" customHeight="1" thickBot="1">
      <c r="D1" s="20"/>
      <c r="P1" s="22" t="s">
        <v>32</v>
      </c>
    </row>
    <row r="2" spans="4:16" ht="23.25">
      <c r="D2" s="25"/>
      <c r="E2" s="25"/>
      <c r="F2" s="26"/>
      <c r="G2" s="26"/>
      <c r="H2" s="26"/>
      <c r="I2" s="26"/>
      <c r="J2" s="26"/>
      <c r="K2" s="695" t="s">
        <v>33</v>
      </c>
      <c r="L2" s="695"/>
      <c r="M2" s="695"/>
      <c r="N2" s="695"/>
      <c r="O2" s="695"/>
      <c r="P2" s="695"/>
    </row>
    <row r="3" spans="4:16" ht="8.25" customHeight="1">
      <c r="D3" s="25"/>
      <c r="E3" s="25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4:21" ht="20.25">
      <c r="D4" s="28"/>
      <c r="E4" s="29"/>
      <c r="F4" s="30"/>
      <c r="G4" s="30"/>
      <c r="H4" s="30"/>
      <c r="I4" s="30"/>
      <c r="J4" s="30"/>
      <c r="K4" s="31"/>
      <c r="L4" s="696" t="s">
        <v>24</v>
      </c>
      <c r="M4" s="696"/>
      <c r="N4" s="697">
        <f>'ปร.4 หน้าเดียว'!L24</f>
        <v>0</v>
      </c>
      <c r="O4" s="697"/>
      <c r="P4" s="32" t="s">
        <v>31</v>
      </c>
      <c r="S4" s="33"/>
      <c r="T4" s="34"/>
      <c r="U4" s="33"/>
    </row>
    <row r="5" spans="4:21" ht="20.25">
      <c r="D5" s="28"/>
      <c r="E5" s="35"/>
      <c r="F5" s="36"/>
      <c r="G5" s="36"/>
      <c r="H5" s="36"/>
      <c r="I5" s="36"/>
      <c r="J5" s="36"/>
      <c r="K5" s="36"/>
      <c r="L5" s="696" t="s">
        <v>34</v>
      </c>
      <c r="M5" s="696"/>
      <c r="N5" s="698">
        <f>IF(N4=0,0,IF(N4&lt;=1000000,P16,IF(N4=500000000,P38,IF(N4&gt;500000000,P39,U11))))</f>
        <v>0</v>
      </c>
      <c r="O5" s="698"/>
      <c r="P5" s="32"/>
      <c r="S5" s="33"/>
      <c r="T5" s="34"/>
      <c r="U5" s="33" t="s">
        <v>35</v>
      </c>
    </row>
    <row r="6" spans="4:21" ht="21" customHeight="1">
      <c r="D6" s="692" t="s">
        <v>36</v>
      </c>
      <c r="E6" s="693"/>
      <c r="F6" s="37"/>
      <c r="G6" s="37"/>
      <c r="H6" s="37"/>
      <c r="I6" s="37"/>
      <c r="J6" s="37"/>
      <c r="K6" s="37"/>
      <c r="L6" s="31" t="s">
        <v>37</v>
      </c>
      <c r="M6" s="31"/>
      <c r="N6" s="694">
        <f>ROUND((N5*N4),2)</f>
        <v>0</v>
      </c>
      <c r="O6" s="694"/>
      <c r="P6" s="32" t="s">
        <v>31</v>
      </c>
      <c r="S6" s="33" t="s">
        <v>38</v>
      </c>
      <c r="T6" s="38">
        <f>N4/1000000</f>
        <v>0</v>
      </c>
      <c r="U6" s="33"/>
    </row>
    <row r="7" spans="4:21" ht="9" customHeight="1" thickBot="1">
      <c r="D7" s="28"/>
      <c r="E7" s="29"/>
      <c r="F7" s="39"/>
      <c r="G7" s="39"/>
      <c r="H7" s="39"/>
      <c r="I7" s="39"/>
      <c r="J7" s="39"/>
      <c r="K7" s="31"/>
      <c r="L7" s="31"/>
      <c r="M7" s="31"/>
      <c r="N7" s="40"/>
      <c r="O7" s="40"/>
      <c r="P7" s="30"/>
      <c r="S7" s="33" t="s">
        <v>39</v>
      </c>
      <c r="T7" s="34" t="e">
        <f>VLOOKUP(T6,D17:D38,1)</f>
        <v>#N/A</v>
      </c>
      <c r="U7" s="33" t="e">
        <f>VLOOKUP(T7,$D$17:$P$38,13,FALSE)</f>
        <v>#N/A</v>
      </c>
    </row>
    <row r="8" spans="4:21" ht="9.75" customHeight="1" hidden="1">
      <c r="D8" s="699"/>
      <c r="E8" s="699"/>
      <c r="F8" s="700"/>
      <c r="G8" s="700"/>
      <c r="H8" s="700"/>
      <c r="I8" s="700"/>
      <c r="J8" s="700"/>
      <c r="K8" s="699"/>
      <c r="L8" s="699"/>
      <c r="M8" s="699"/>
      <c r="N8" s="699"/>
      <c r="O8" s="699"/>
      <c r="P8" s="699"/>
      <c r="S8" s="33" t="s">
        <v>40</v>
      </c>
      <c r="T8" s="41" t="e">
        <f>MATCH(T7,D17:D38)</f>
        <v>#N/A</v>
      </c>
      <c r="U8" s="33"/>
    </row>
    <row r="9" spans="4:22" s="42" customFormat="1" ht="22.5" customHeight="1">
      <c r="D9" s="695" t="s">
        <v>41</v>
      </c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695"/>
      <c r="R9" s="43"/>
      <c r="S9" s="44" t="s">
        <v>42</v>
      </c>
      <c r="T9" s="41" t="e">
        <f>T8+1</f>
        <v>#N/A</v>
      </c>
      <c r="U9" s="44"/>
      <c r="V9" s="43"/>
    </row>
    <row r="10" spans="4:21" ht="4.5" customHeight="1"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45"/>
      <c r="S10" s="33" t="s">
        <v>43</v>
      </c>
      <c r="T10" s="41" t="e">
        <f>INDEX(D17:D38,T9)</f>
        <v>#N/A</v>
      </c>
      <c r="U10" s="33" t="e">
        <f>VLOOKUP(T10,$D$17:$P$38,13,FALSE)</f>
        <v>#N/A</v>
      </c>
    </row>
    <row r="11" spans="4:21" ht="33">
      <c r="D11" s="28" t="s">
        <v>44</v>
      </c>
      <c r="E11" s="29"/>
      <c r="F11" s="28"/>
      <c r="G11" s="28"/>
      <c r="H11" s="28"/>
      <c r="I11" s="28"/>
      <c r="J11" s="28"/>
      <c r="K11" s="46">
        <v>0</v>
      </c>
      <c r="L11" s="29" t="s">
        <v>45</v>
      </c>
      <c r="M11" s="29" t="s">
        <v>30</v>
      </c>
      <c r="N11" s="28"/>
      <c r="O11" s="47">
        <v>7</v>
      </c>
      <c r="P11" s="28" t="s">
        <v>45</v>
      </c>
      <c r="S11" s="33" t="s">
        <v>46</v>
      </c>
      <c r="T11" s="41"/>
      <c r="U11" s="33" t="e">
        <f>ROUND((U7-((U7-U10)*(T6-T7)/(T10-T7))),4)</f>
        <v>#N/A</v>
      </c>
    </row>
    <row r="12" spans="4:21" ht="33">
      <c r="D12" s="28" t="s">
        <v>47</v>
      </c>
      <c r="E12" s="29"/>
      <c r="F12" s="28"/>
      <c r="G12" s="28"/>
      <c r="H12" s="28"/>
      <c r="I12" s="28"/>
      <c r="J12" s="28"/>
      <c r="K12" s="48">
        <v>0</v>
      </c>
      <c r="L12" s="29" t="s">
        <v>45</v>
      </c>
      <c r="M12" s="29" t="s">
        <v>48</v>
      </c>
      <c r="N12" s="28"/>
      <c r="O12" s="49">
        <v>7</v>
      </c>
      <c r="P12" s="28" t="s">
        <v>45</v>
      </c>
      <c r="S12" s="33">
        <v>0</v>
      </c>
      <c r="T12" s="50">
        <v>5</v>
      </c>
      <c r="U12" s="33">
        <v>7</v>
      </c>
    </row>
    <row r="13" spans="4:21" ht="4.5" customHeight="1" thickBot="1">
      <c r="D13" s="51"/>
      <c r="E13" s="52"/>
      <c r="F13" s="51"/>
      <c r="G13" s="51"/>
      <c r="H13" s="51"/>
      <c r="I13" s="51"/>
      <c r="J13" s="51"/>
      <c r="K13" s="52"/>
      <c r="L13" s="52"/>
      <c r="M13" s="52"/>
      <c r="N13" s="51"/>
      <c r="O13" s="52"/>
      <c r="P13" s="51"/>
      <c r="S13" s="33">
        <v>5</v>
      </c>
      <c r="T13" s="50">
        <v>6</v>
      </c>
      <c r="U13" s="33">
        <v>10</v>
      </c>
    </row>
    <row r="14" spans="4:21" ht="33">
      <c r="D14" s="701" t="s">
        <v>49</v>
      </c>
      <c r="E14" s="703" t="s">
        <v>50</v>
      </c>
      <c r="F14" s="704"/>
      <c r="G14" s="704"/>
      <c r="H14" s="704"/>
      <c r="I14" s="704"/>
      <c r="J14" s="704"/>
      <c r="K14" s="704"/>
      <c r="L14" s="704"/>
      <c r="M14" s="704"/>
      <c r="N14" s="703" t="s">
        <v>51</v>
      </c>
      <c r="O14" s="703" t="s">
        <v>52</v>
      </c>
      <c r="P14" s="706" t="s">
        <v>53</v>
      </c>
      <c r="S14" s="33">
        <v>10</v>
      </c>
      <c r="T14" s="53">
        <v>7</v>
      </c>
      <c r="U14" s="33"/>
    </row>
    <row r="15" spans="4:21" ht="41.25" customHeight="1" thickBot="1">
      <c r="D15" s="702"/>
      <c r="E15" s="54" t="s">
        <v>54</v>
      </c>
      <c r="F15" s="55" t="s">
        <v>55</v>
      </c>
      <c r="G15" s="55" t="s">
        <v>56</v>
      </c>
      <c r="H15" s="55" t="s">
        <v>57</v>
      </c>
      <c r="I15" s="55" t="s">
        <v>58</v>
      </c>
      <c r="J15" s="55" t="s">
        <v>59</v>
      </c>
      <c r="K15" s="54" t="s">
        <v>60</v>
      </c>
      <c r="L15" s="54" t="s">
        <v>61</v>
      </c>
      <c r="M15" s="54" t="s">
        <v>62</v>
      </c>
      <c r="N15" s="705"/>
      <c r="O15" s="705"/>
      <c r="P15" s="707"/>
      <c r="S15" s="33">
        <v>15</v>
      </c>
      <c r="T15" s="53">
        <v>8</v>
      </c>
      <c r="U15" s="33"/>
    </row>
    <row r="16" spans="4:21" ht="33">
      <c r="D16" s="56" t="s">
        <v>63</v>
      </c>
      <c r="E16" s="57">
        <v>12.266</v>
      </c>
      <c r="F16" s="58">
        <v>6</v>
      </c>
      <c r="G16" s="58">
        <v>3</v>
      </c>
      <c r="H16" s="59">
        <f>$K$11</f>
        <v>0</v>
      </c>
      <c r="I16" s="59">
        <f>$K$12</f>
        <v>0</v>
      </c>
      <c r="J16" s="60">
        <f>$O$11</f>
        <v>7</v>
      </c>
      <c r="K16" s="57">
        <f>(-1)*(J16/12)*((I16/100)+((F16+G16-1)*(H16/100))-(((H16+I16)/100)*((F16+1)/2))-(G16-1))</f>
        <v>1.1666666666666667</v>
      </c>
      <c r="L16" s="57">
        <v>5.5</v>
      </c>
      <c r="M16" s="57">
        <f>E16+K16+L16</f>
        <v>18.932666666666666</v>
      </c>
      <c r="N16" s="61">
        <f>1+(M16/100)</f>
        <v>1.1893266666666666</v>
      </c>
      <c r="O16" s="57">
        <f>1+($O$12/100)</f>
        <v>1.07</v>
      </c>
      <c r="P16" s="62">
        <f>ROUND(N16*O16,4)</f>
        <v>1.2726</v>
      </c>
      <c r="S16" s="33"/>
      <c r="T16" s="50">
        <v>9</v>
      </c>
      <c r="U16" s="33"/>
    </row>
    <row r="17" spans="4:21" ht="33">
      <c r="D17" s="63">
        <v>1</v>
      </c>
      <c r="E17" s="64">
        <v>12.266</v>
      </c>
      <c r="F17" s="65">
        <v>6</v>
      </c>
      <c r="G17" s="65">
        <v>3</v>
      </c>
      <c r="H17" s="66">
        <f aca="true" t="shared" si="0" ref="H17:H39">$K$11</f>
        <v>0</v>
      </c>
      <c r="I17" s="66">
        <f aca="true" t="shared" si="1" ref="I17:I39">$K$12</f>
        <v>0</v>
      </c>
      <c r="J17" s="67">
        <f aca="true" t="shared" si="2" ref="J17:J39">$O$11</f>
        <v>7</v>
      </c>
      <c r="K17" s="64">
        <f aca="true" t="shared" si="3" ref="K17:K39">(-1)*(J17/12)*((I17/100)+((F17+G17-1)*(H17/100))-(((H17+I17)/100)*((F17+1)/2))-(G17-1))</f>
        <v>1.1666666666666667</v>
      </c>
      <c r="L17" s="64">
        <v>5.5</v>
      </c>
      <c r="M17" s="64">
        <f aca="true" t="shared" si="4" ref="M17:M39">E17+K17+L17</f>
        <v>18.932666666666666</v>
      </c>
      <c r="N17" s="68">
        <f aca="true" t="shared" si="5" ref="N17:N39">1+(M17/100)</f>
        <v>1.1893266666666666</v>
      </c>
      <c r="O17" s="64">
        <f aca="true" t="shared" si="6" ref="O17:O39">1+($O$12/100)</f>
        <v>1.07</v>
      </c>
      <c r="P17" s="69">
        <f aca="true" t="shared" si="7" ref="P17:P39">ROUND(N17*O17,4)</f>
        <v>1.2726</v>
      </c>
      <c r="S17" s="33"/>
      <c r="T17" s="50">
        <v>10</v>
      </c>
      <c r="U17" s="33"/>
    </row>
    <row r="18" spans="4:16" ht="33">
      <c r="D18" s="63">
        <v>2</v>
      </c>
      <c r="E18" s="64">
        <v>12.0383</v>
      </c>
      <c r="F18" s="65">
        <v>9</v>
      </c>
      <c r="G18" s="65">
        <v>3</v>
      </c>
      <c r="H18" s="66">
        <f t="shared" si="0"/>
        <v>0</v>
      </c>
      <c r="I18" s="66">
        <f t="shared" si="1"/>
        <v>0</v>
      </c>
      <c r="J18" s="67">
        <f t="shared" si="2"/>
        <v>7</v>
      </c>
      <c r="K18" s="64">
        <f t="shared" si="3"/>
        <v>1.1666666666666667</v>
      </c>
      <c r="L18" s="64">
        <v>5.5</v>
      </c>
      <c r="M18" s="64">
        <f t="shared" si="4"/>
        <v>18.704966666666664</v>
      </c>
      <c r="N18" s="68">
        <f t="shared" si="5"/>
        <v>1.1870496666666666</v>
      </c>
      <c r="O18" s="64">
        <f t="shared" si="6"/>
        <v>1.07</v>
      </c>
      <c r="P18" s="69">
        <f t="shared" si="7"/>
        <v>1.2701</v>
      </c>
    </row>
    <row r="19" spans="4:16" ht="33">
      <c r="D19" s="63">
        <v>5</v>
      </c>
      <c r="E19" s="64">
        <v>11.94</v>
      </c>
      <c r="F19" s="65">
        <v>12</v>
      </c>
      <c r="G19" s="65">
        <v>3</v>
      </c>
      <c r="H19" s="66">
        <f t="shared" si="0"/>
        <v>0</v>
      </c>
      <c r="I19" s="66">
        <f t="shared" si="1"/>
        <v>0</v>
      </c>
      <c r="J19" s="67">
        <f t="shared" si="2"/>
        <v>7</v>
      </c>
      <c r="K19" s="64">
        <f t="shared" si="3"/>
        <v>1.1666666666666667</v>
      </c>
      <c r="L19" s="64">
        <v>5.5</v>
      </c>
      <c r="M19" s="64">
        <f t="shared" si="4"/>
        <v>18.606666666666666</v>
      </c>
      <c r="N19" s="68">
        <f t="shared" si="5"/>
        <v>1.1860666666666666</v>
      </c>
      <c r="O19" s="64">
        <f t="shared" si="6"/>
        <v>1.07</v>
      </c>
      <c r="P19" s="69">
        <f t="shared" si="7"/>
        <v>1.2691</v>
      </c>
    </row>
    <row r="20" spans="4:16" ht="33">
      <c r="D20" s="63">
        <v>10</v>
      </c>
      <c r="E20" s="64">
        <v>11.7523</v>
      </c>
      <c r="F20" s="65">
        <v>15</v>
      </c>
      <c r="G20" s="65">
        <v>3</v>
      </c>
      <c r="H20" s="66">
        <f t="shared" si="0"/>
        <v>0</v>
      </c>
      <c r="I20" s="66">
        <f t="shared" si="1"/>
        <v>0</v>
      </c>
      <c r="J20" s="67">
        <f t="shared" si="2"/>
        <v>7</v>
      </c>
      <c r="K20" s="64">
        <f t="shared" si="3"/>
        <v>1.1666666666666667</v>
      </c>
      <c r="L20" s="64">
        <v>5</v>
      </c>
      <c r="M20" s="64">
        <f t="shared" si="4"/>
        <v>17.918966666666666</v>
      </c>
      <c r="N20" s="68">
        <f t="shared" si="5"/>
        <v>1.1791896666666666</v>
      </c>
      <c r="O20" s="64">
        <f t="shared" si="6"/>
        <v>1.07</v>
      </c>
      <c r="P20" s="69">
        <f t="shared" si="7"/>
        <v>1.2617</v>
      </c>
    </row>
    <row r="21" spans="4:16" ht="33">
      <c r="D21" s="63">
        <v>15</v>
      </c>
      <c r="E21" s="64">
        <v>8.1313</v>
      </c>
      <c r="F21" s="65">
        <v>15</v>
      </c>
      <c r="G21" s="65">
        <v>3</v>
      </c>
      <c r="H21" s="66">
        <f t="shared" si="0"/>
        <v>0</v>
      </c>
      <c r="I21" s="66">
        <f t="shared" si="1"/>
        <v>0</v>
      </c>
      <c r="J21" s="67">
        <f t="shared" si="2"/>
        <v>7</v>
      </c>
      <c r="K21" s="64">
        <f t="shared" si="3"/>
        <v>1.1666666666666667</v>
      </c>
      <c r="L21" s="64">
        <v>5</v>
      </c>
      <c r="M21" s="64">
        <f t="shared" si="4"/>
        <v>14.297966666666666</v>
      </c>
      <c r="N21" s="68">
        <f t="shared" si="5"/>
        <v>1.1429796666666667</v>
      </c>
      <c r="O21" s="64">
        <f t="shared" si="6"/>
        <v>1.07</v>
      </c>
      <c r="P21" s="69">
        <f t="shared" si="7"/>
        <v>1.223</v>
      </c>
    </row>
    <row r="22" spans="4:16" ht="33">
      <c r="D22" s="63">
        <v>20</v>
      </c>
      <c r="E22" s="64">
        <v>8.1223</v>
      </c>
      <c r="F22" s="65">
        <v>16</v>
      </c>
      <c r="G22" s="65">
        <v>3</v>
      </c>
      <c r="H22" s="66">
        <f t="shared" si="0"/>
        <v>0</v>
      </c>
      <c r="I22" s="66">
        <f t="shared" si="1"/>
        <v>0</v>
      </c>
      <c r="J22" s="67">
        <f t="shared" si="2"/>
        <v>7</v>
      </c>
      <c r="K22" s="64">
        <f t="shared" si="3"/>
        <v>1.1666666666666667</v>
      </c>
      <c r="L22" s="64">
        <v>5</v>
      </c>
      <c r="M22" s="64">
        <f t="shared" si="4"/>
        <v>14.288966666666665</v>
      </c>
      <c r="N22" s="68">
        <f t="shared" si="5"/>
        <v>1.1428896666666666</v>
      </c>
      <c r="O22" s="64">
        <f t="shared" si="6"/>
        <v>1.07</v>
      </c>
      <c r="P22" s="69">
        <f t="shared" si="7"/>
        <v>1.2229</v>
      </c>
    </row>
    <row r="23" spans="4:16" ht="33">
      <c r="D23" s="63">
        <v>25</v>
      </c>
      <c r="E23" s="64">
        <v>8.1006</v>
      </c>
      <c r="F23" s="65">
        <v>16</v>
      </c>
      <c r="G23" s="65">
        <v>3</v>
      </c>
      <c r="H23" s="66">
        <f t="shared" si="0"/>
        <v>0</v>
      </c>
      <c r="I23" s="66">
        <f t="shared" si="1"/>
        <v>0</v>
      </c>
      <c r="J23" s="67">
        <f t="shared" si="2"/>
        <v>7</v>
      </c>
      <c r="K23" s="64">
        <f t="shared" si="3"/>
        <v>1.1666666666666667</v>
      </c>
      <c r="L23" s="64">
        <v>4.5</v>
      </c>
      <c r="M23" s="64">
        <f t="shared" si="4"/>
        <v>13.767266666666666</v>
      </c>
      <c r="N23" s="68">
        <f t="shared" si="5"/>
        <v>1.1376726666666666</v>
      </c>
      <c r="O23" s="64">
        <f t="shared" si="6"/>
        <v>1.07</v>
      </c>
      <c r="P23" s="69">
        <f t="shared" si="7"/>
        <v>1.2173</v>
      </c>
    </row>
    <row r="24" spans="4:16" ht="33">
      <c r="D24" s="63">
        <v>30</v>
      </c>
      <c r="E24" s="64">
        <v>7.4491</v>
      </c>
      <c r="F24" s="65">
        <v>17</v>
      </c>
      <c r="G24" s="65">
        <v>3</v>
      </c>
      <c r="H24" s="66">
        <f t="shared" si="0"/>
        <v>0</v>
      </c>
      <c r="I24" s="66">
        <f t="shared" si="1"/>
        <v>0</v>
      </c>
      <c r="J24" s="67">
        <f t="shared" si="2"/>
        <v>7</v>
      </c>
      <c r="K24" s="64">
        <f t="shared" si="3"/>
        <v>1.1666666666666667</v>
      </c>
      <c r="L24" s="64">
        <v>4.5</v>
      </c>
      <c r="M24" s="64">
        <f t="shared" si="4"/>
        <v>13.115766666666666</v>
      </c>
      <c r="N24" s="68">
        <f t="shared" si="5"/>
        <v>1.1311576666666667</v>
      </c>
      <c r="O24" s="64">
        <f t="shared" si="6"/>
        <v>1.07</v>
      </c>
      <c r="P24" s="69">
        <f t="shared" si="7"/>
        <v>1.2103</v>
      </c>
    </row>
    <row r="25" spans="4:16" ht="33">
      <c r="D25" s="63">
        <v>40</v>
      </c>
      <c r="E25" s="64">
        <v>7.225</v>
      </c>
      <c r="F25" s="65">
        <v>17</v>
      </c>
      <c r="G25" s="65">
        <v>3</v>
      </c>
      <c r="H25" s="66">
        <f t="shared" si="0"/>
        <v>0</v>
      </c>
      <c r="I25" s="66">
        <f t="shared" si="1"/>
        <v>0</v>
      </c>
      <c r="J25" s="67">
        <f t="shared" si="2"/>
        <v>7</v>
      </c>
      <c r="K25" s="64">
        <f t="shared" si="3"/>
        <v>1.1666666666666667</v>
      </c>
      <c r="L25" s="64">
        <v>4.5</v>
      </c>
      <c r="M25" s="64">
        <f t="shared" si="4"/>
        <v>12.891666666666666</v>
      </c>
      <c r="N25" s="68">
        <f t="shared" si="5"/>
        <v>1.1289166666666666</v>
      </c>
      <c r="O25" s="64">
        <f t="shared" si="6"/>
        <v>1.07</v>
      </c>
      <c r="P25" s="69">
        <f t="shared" si="7"/>
        <v>1.2079</v>
      </c>
    </row>
    <row r="26" spans="4:16" ht="33">
      <c r="D26" s="63">
        <v>50</v>
      </c>
      <c r="E26" s="64">
        <v>7.2202</v>
      </c>
      <c r="F26" s="65">
        <v>18</v>
      </c>
      <c r="G26" s="65">
        <v>3</v>
      </c>
      <c r="H26" s="66">
        <f t="shared" si="0"/>
        <v>0</v>
      </c>
      <c r="I26" s="66">
        <f t="shared" si="1"/>
        <v>0</v>
      </c>
      <c r="J26" s="67">
        <f t="shared" si="2"/>
        <v>7</v>
      </c>
      <c r="K26" s="64">
        <f t="shared" si="3"/>
        <v>1.1666666666666667</v>
      </c>
      <c r="L26" s="64">
        <v>4.5</v>
      </c>
      <c r="M26" s="64">
        <f t="shared" si="4"/>
        <v>12.886866666666666</v>
      </c>
      <c r="N26" s="68">
        <f t="shared" si="5"/>
        <v>1.1288686666666667</v>
      </c>
      <c r="O26" s="64">
        <f t="shared" si="6"/>
        <v>1.07</v>
      </c>
      <c r="P26" s="69">
        <f t="shared" si="7"/>
        <v>1.2079</v>
      </c>
    </row>
    <row r="27" spans="4:16" ht="33">
      <c r="D27" s="63">
        <v>60</v>
      </c>
      <c r="E27" s="64">
        <v>6.7961</v>
      </c>
      <c r="F27" s="65">
        <v>18</v>
      </c>
      <c r="G27" s="65">
        <v>3</v>
      </c>
      <c r="H27" s="66">
        <f t="shared" si="0"/>
        <v>0</v>
      </c>
      <c r="I27" s="66">
        <f t="shared" si="1"/>
        <v>0</v>
      </c>
      <c r="J27" s="67">
        <f t="shared" si="2"/>
        <v>7</v>
      </c>
      <c r="K27" s="64">
        <f t="shared" si="3"/>
        <v>1.1666666666666667</v>
      </c>
      <c r="L27" s="64">
        <v>4</v>
      </c>
      <c r="M27" s="64">
        <f t="shared" si="4"/>
        <v>11.962766666666667</v>
      </c>
      <c r="N27" s="68">
        <f t="shared" si="5"/>
        <v>1.1196276666666667</v>
      </c>
      <c r="O27" s="64">
        <f t="shared" si="6"/>
        <v>1.07</v>
      </c>
      <c r="P27" s="69">
        <f t="shared" si="7"/>
        <v>1.198</v>
      </c>
    </row>
    <row r="28" spans="4:16" ht="33">
      <c r="D28" s="63">
        <v>70</v>
      </c>
      <c r="E28" s="64">
        <v>6.7758</v>
      </c>
      <c r="F28" s="65">
        <v>20</v>
      </c>
      <c r="G28" s="65">
        <v>3</v>
      </c>
      <c r="H28" s="66">
        <f t="shared" si="0"/>
        <v>0</v>
      </c>
      <c r="I28" s="66">
        <f t="shared" si="1"/>
        <v>0</v>
      </c>
      <c r="J28" s="67">
        <f t="shared" si="2"/>
        <v>7</v>
      </c>
      <c r="K28" s="64">
        <f t="shared" si="3"/>
        <v>1.1666666666666667</v>
      </c>
      <c r="L28" s="64">
        <v>4</v>
      </c>
      <c r="M28" s="64">
        <f t="shared" si="4"/>
        <v>11.942466666666668</v>
      </c>
      <c r="N28" s="68">
        <f t="shared" si="5"/>
        <v>1.1194246666666667</v>
      </c>
      <c r="O28" s="64">
        <f t="shared" si="6"/>
        <v>1.07</v>
      </c>
      <c r="P28" s="69">
        <f t="shared" si="7"/>
        <v>1.1978</v>
      </c>
    </row>
    <row r="29" spans="4:16" ht="33">
      <c r="D29" s="63">
        <v>80</v>
      </c>
      <c r="E29" s="64">
        <v>6.7758</v>
      </c>
      <c r="F29" s="65">
        <v>20</v>
      </c>
      <c r="G29" s="65">
        <v>3</v>
      </c>
      <c r="H29" s="66">
        <f t="shared" si="0"/>
        <v>0</v>
      </c>
      <c r="I29" s="66">
        <f t="shared" si="1"/>
        <v>0</v>
      </c>
      <c r="J29" s="67">
        <f t="shared" si="2"/>
        <v>7</v>
      </c>
      <c r="K29" s="64">
        <f t="shared" si="3"/>
        <v>1.1666666666666667</v>
      </c>
      <c r="L29" s="64">
        <v>4</v>
      </c>
      <c r="M29" s="64">
        <f t="shared" si="4"/>
        <v>11.942466666666668</v>
      </c>
      <c r="N29" s="68">
        <f t="shared" si="5"/>
        <v>1.1194246666666667</v>
      </c>
      <c r="O29" s="64">
        <f t="shared" si="6"/>
        <v>1.07</v>
      </c>
      <c r="P29" s="69">
        <f t="shared" si="7"/>
        <v>1.1978</v>
      </c>
    </row>
    <row r="30" spans="4:16" ht="33">
      <c r="D30" s="63">
        <v>90</v>
      </c>
      <c r="E30" s="64">
        <v>6.5412</v>
      </c>
      <c r="F30" s="65">
        <v>20</v>
      </c>
      <c r="G30" s="65">
        <v>3</v>
      </c>
      <c r="H30" s="66">
        <f t="shared" si="0"/>
        <v>0</v>
      </c>
      <c r="I30" s="66">
        <f t="shared" si="1"/>
        <v>0</v>
      </c>
      <c r="J30" s="67">
        <f t="shared" si="2"/>
        <v>7</v>
      </c>
      <c r="K30" s="64">
        <f t="shared" si="3"/>
        <v>1.1666666666666667</v>
      </c>
      <c r="L30" s="64">
        <v>4</v>
      </c>
      <c r="M30" s="64">
        <f t="shared" si="4"/>
        <v>11.707866666666668</v>
      </c>
      <c r="N30" s="68">
        <f t="shared" si="5"/>
        <v>1.1170786666666668</v>
      </c>
      <c r="O30" s="64">
        <f t="shared" si="6"/>
        <v>1.07</v>
      </c>
      <c r="P30" s="69">
        <f t="shared" si="7"/>
        <v>1.1953</v>
      </c>
    </row>
    <row r="31" spans="4:16" ht="33">
      <c r="D31" s="63">
        <v>100</v>
      </c>
      <c r="E31" s="64">
        <v>6.5412</v>
      </c>
      <c r="F31" s="65">
        <v>20</v>
      </c>
      <c r="G31" s="65">
        <v>3</v>
      </c>
      <c r="H31" s="66">
        <f t="shared" si="0"/>
        <v>0</v>
      </c>
      <c r="I31" s="66">
        <f t="shared" si="1"/>
        <v>0</v>
      </c>
      <c r="J31" s="67">
        <f t="shared" si="2"/>
        <v>7</v>
      </c>
      <c r="K31" s="64">
        <f t="shared" si="3"/>
        <v>1.1666666666666667</v>
      </c>
      <c r="L31" s="64">
        <v>4</v>
      </c>
      <c r="M31" s="64">
        <f t="shared" si="4"/>
        <v>11.707866666666668</v>
      </c>
      <c r="N31" s="68">
        <f t="shared" si="5"/>
        <v>1.1170786666666668</v>
      </c>
      <c r="O31" s="64">
        <f t="shared" si="6"/>
        <v>1.07</v>
      </c>
      <c r="P31" s="69">
        <f t="shared" si="7"/>
        <v>1.1953</v>
      </c>
    </row>
    <row r="32" spans="4:16" ht="33">
      <c r="D32" s="63">
        <v>150</v>
      </c>
      <c r="E32" s="64">
        <v>6.533</v>
      </c>
      <c r="F32" s="65">
        <v>22</v>
      </c>
      <c r="G32" s="65">
        <v>3</v>
      </c>
      <c r="H32" s="66">
        <f t="shared" si="0"/>
        <v>0</v>
      </c>
      <c r="I32" s="66">
        <f t="shared" si="1"/>
        <v>0</v>
      </c>
      <c r="J32" s="67">
        <f t="shared" si="2"/>
        <v>7</v>
      </c>
      <c r="K32" s="64">
        <f t="shared" si="3"/>
        <v>1.1666666666666667</v>
      </c>
      <c r="L32" s="64">
        <v>4</v>
      </c>
      <c r="M32" s="64">
        <f t="shared" si="4"/>
        <v>11.699666666666667</v>
      </c>
      <c r="N32" s="68">
        <f t="shared" si="5"/>
        <v>1.1169966666666666</v>
      </c>
      <c r="O32" s="64">
        <f t="shared" si="6"/>
        <v>1.07</v>
      </c>
      <c r="P32" s="69">
        <f t="shared" si="7"/>
        <v>1.1952</v>
      </c>
    </row>
    <row r="33" spans="4:16" ht="33">
      <c r="D33" s="63">
        <v>200</v>
      </c>
      <c r="E33" s="64">
        <v>6.5224</v>
      </c>
      <c r="F33" s="65">
        <v>24</v>
      </c>
      <c r="G33" s="65">
        <v>3</v>
      </c>
      <c r="H33" s="66">
        <f t="shared" si="0"/>
        <v>0</v>
      </c>
      <c r="I33" s="66">
        <f t="shared" si="1"/>
        <v>0</v>
      </c>
      <c r="J33" s="67">
        <f t="shared" si="2"/>
        <v>7</v>
      </c>
      <c r="K33" s="64">
        <f t="shared" si="3"/>
        <v>1.1666666666666667</v>
      </c>
      <c r="L33" s="64">
        <v>4</v>
      </c>
      <c r="M33" s="64">
        <f t="shared" si="4"/>
        <v>11.689066666666667</v>
      </c>
      <c r="N33" s="68">
        <f t="shared" si="5"/>
        <v>1.1168906666666667</v>
      </c>
      <c r="O33" s="64">
        <f t="shared" si="6"/>
        <v>1.07</v>
      </c>
      <c r="P33" s="69">
        <f t="shared" si="7"/>
        <v>1.1951</v>
      </c>
    </row>
    <row r="34" spans="4:16" ht="33">
      <c r="D34" s="63">
        <v>250</v>
      </c>
      <c r="E34" s="64">
        <v>6.2711</v>
      </c>
      <c r="F34" s="65">
        <v>28</v>
      </c>
      <c r="G34" s="65">
        <v>3</v>
      </c>
      <c r="H34" s="66">
        <f t="shared" si="0"/>
        <v>0</v>
      </c>
      <c r="I34" s="66">
        <f t="shared" si="1"/>
        <v>0</v>
      </c>
      <c r="J34" s="67">
        <f t="shared" si="2"/>
        <v>7</v>
      </c>
      <c r="K34" s="64">
        <f t="shared" si="3"/>
        <v>1.1666666666666667</v>
      </c>
      <c r="L34" s="64">
        <v>4</v>
      </c>
      <c r="M34" s="64">
        <f t="shared" si="4"/>
        <v>11.437766666666667</v>
      </c>
      <c r="N34" s="68">
        <f t="shared" si="5"/>
        <v>1.1143776666666667</v>
      </c>
      <c r="O34" s="64">
        <f t="shared" si="6"/>
        <v>1.07</v>
      </c>
      <c r="P34" s="69">
        <f t="shared" si="7"/>
        <v>1.1924</v>
      </c>
    </row>
    <row r="35" spans="4:16" ht="33">
      <c r="D35" s="63">
        <v>300</v>
      </c>
      <c r="E35" s="64">
        <v>6.2679</v>
      </c>
      <c r="F35" s="65">
        <v>30</v>
      </c>
      <c r="G35" s="65">
        <v>3</v>
      </c>
      <c r="H35" s="66">
        <f t="shared" si="0"/>
        <v>0</v>
      </c>
      <c r="I35" s="66">
        <f t="shared" si="1"/>
        <v>0</v>
      </c>
      <c r="J35" s="67">
        <f t="shared" si="2"/>
        <v>7</v>
      </c>
      <c r="K35" s="64">
        <f t="shared" si="3"/>
        <v>1.1666666666666667</v>
      </c>
      <c r="L35" s="64">
        <v>3.5</v>
      </c>
      <c r="M35" s="64">
        <f t="shared" si="4"/>
        <v>10.934566666666667</v>
      </c>
      <c r="N35" s="68">
        <f t="shared" si="5"/>
        <v>1.1093456666666666</v>
      </c>
      <c r="O35" s="64">
        <f t="shared" si="6"/>
        <v>1.07</v>
      </c>
      <c r="P35" s="69">
        <f t="shared" si="7"/>
        <v>1.187</v>
      </c>
    </row>
    <row r="36" spans="4:16" ht="33">
      <c r="D36" s="63">
        <v>350</v>
      </c>
      <c r="E36" s="64">
        <v>6.1909</v>
      </c>
      <c r="F36" s="65">
        <v>32</v>
      </c>
      <c r="G36" s="65">
        <v>3</v>
      </c>
      <c r="H36" s="66">
        <f t="shared" si="0"/>
        <v>0</v>
      </c>
      <c r="I36" s="66">
        <f t="shared" si="1"/>
        <v>0</v>
      </c>
      <c r="J36" s="67">
        <f t="shared" si="2"/>
        <v>7</v>
      </c>
      <c r="K36" s="64">
        <f t="shared" si="3"/>
        <v>1.1666666666666667</v>
      </c>
      <c r="L36" s="64">
        <v>3.5</v>
      </c>
      <c r="M36" s="64">
        <f t="shared" si="4"/>
        <v>10.857566666666667</v>
      </c>
      <c r="N36" s="68">
        <f t="shared" si="5"/>
        <v>1.1085756666666666</v>
      </c>
      <c r="O36" s="64">
        <f t="shared" si="6"/>
        <v>1.07</v>
      </c>
      <c r="P36" s="69">
        <f t="shared" si="7"/>
        <v>1.1862</v>
      </c>
    </row>
    <row r="37" spans="4:16" ht="33">
      <c r="D37" s="63">
        <v>400</v>
      </c>
      <c r="E37" s="64">
        <v>6.1658</v>
      </c>
      <c r="F37" s="65">
        <v>36</v>
      </c>
      <c r="G37" s="65">
        <v>3</v>
      </c>
      <c r="H37" s="66">
        <f t="shared" si="0"/>
        <v>0</v>
      </c>
      <c r="I37" s="66">
        <f t="shared" si="1"/>
        <v>0</v>
      </c>
      <c r="J37" s="67">
        <f t="shared" si="2"/>
        <v>7</v>
      </c>
      <c r="K37" s="64">
        <f t="shared" si="3"/>
        <v>1.1666666666666667</v>
      </c>
      <c r="L37" s="64">
        <v>3.5</v>
      </c>
      <c r="M37" s="64">
        <f t="shared" si="4"/>
        <v>10.832466666666667</v>
      </c>
      <c r="N37" s="68">
        <f t="shared" si="5"/>
        <v>1.1083246666666666</v>
      </c>
      <c r="O37" s="64">
        <f t="shared" si="6"/>
        <v>1.07</v>
      </c>
      <c r="P37" s="69">
        <f t="shared" si="7"/>
        <v>1.1859</v>
      </c>
    </row>
    <row r="38" spans="4:16" ht="33">
      <c r="D38" s="63">
        <v>500</v>
      </c>
      <c r="E38" s="64">
        <v>6.1658</v>
      </c>
      <c r="F38" s="65">
        <v>36</v>
      </c>
      <c r="G38" s="65">
        <v>3</v>
      </c>
      <c r="H38" s="66">
        <f t="shared" si="0"/>
        <v>0</v>
      </c>
      <c r="I38" s="66">
        <f t="shared" si="1"/>
        <v>0</v>
      </c>
      <c r="J38" s="67">
        <f t="shared" si="2"/>
        <v>7</v>
      </c>
      <c r="K38" s="64">
        <f t="shared" si="3"/>
        <v>1.1666666666666667</v>
      </c>
      <c r="L38" s="64">
        <v>3.5</v>
      </c>
      <c r="M38" s="64">
        <f t="shared" si="4"/>
        <v>10.832466666666667</v>
      </c>
      <c r="N38" s="68">
        <f t="shared" si="5"/>
        <v>1.1083246666666666</v>
      </c>
      <c r="O38" s="64">
        <f t="shared" si="6"/>
        <v>1.07</v>
      </c>
      <c r="P38" s="69">
        <f t="shared" si="7"/>
        <v>1.1859</v>
      </c>
    </row>
    <row r="39" spans="4:16" ht="20.25" customHeight="1" thickBot="1">
      <c r="D39" s="70" t="s">
        <v>64</v>
      </c>
      <c r="E39" s="71">
        <v>5.5503</v>
      </c>
      <c r="F39" s="72">
        <v>40</v>
      </c>
      <c r="G39" s="72">
        <v>3</v>
      </c>
      <c r="H39" s="73">
        <f t="shared" si="0"/>
        <v>0</v>
      </c>
      <c r="I39" s="73">
        <f t="shared" si="1"/>
        <v>0</v>
      </c>
      <c r="J39" s="74">
        <f t="shared" si="2"/>
        <v>7</v>
      </c>
      <c r="K39" s="71">
        <f t="shared" si="3"/>
        <v>1.1666666666666667</v>
      </c>
      <c r="L39" s="71">
        <v>3.5</v>
      </c>
      <c r="M39" s="71">
        <f t="shared" si="4"/>
        <v>10.216966666666668</v>
      </c>
      <c r="N39" s="75">
        <f t="shared" si="5"/>
        <v>1.1021696666666667</v>
      </c>
      <c r="O39" s="71">
        <f t="shared" si="6"/>
        <v>1.07</v>
      </c>
      <c r="P39" s="76">
        <f t="shared" si="7"/>
        <v>1.1793</v>
      </c>
    </row>
    <row r="40" spans="4:16" ht="33">
      <c r="D40" s="77" t="s">
        <v>5</v>
      </c>
      <c r="E40" s="78" t="s">
        <v>65</v>
      </c>
      <c r="F40" s="77"/>
      <c r="G40" s="77"/>
      <c r="H40" s="77"/>
      <c r="I40" s="77"/>
      <c r="J40" s="77"/>
      <c r="K40" s="78"/>
      <c r="L40" s="78"/>
      <c r="M40" s="78"/>
      <c r="N40" s="77"/>
      <c r="O40" s="77"/>
      <c r="P40" s="77"/>
    </row>
    <row r="41" spans="4:16" ht="33">
      <c r="D41" s="77"/>
      <c r="E41" s="78" t="s">
        <v>66</v>
      </c>
      <c r="F41" s="77"/>
      <c r="G41" s="77"/>
      <c r="H41" s="77"/>
      <c r="I41" s="77"/>
      <c r="J41" s="77"/>
      <c r="K41" s="78"/>
      <c r="L41" s="78"/>
      <c r="M41" s="78"/>
      <c r="N41" s="77"/>
      <c r="O41" s="77"/>
      <c r="P41" s="77"/>
    </row>
  </sheetData>
  <sheetProtection password="87BD" sheet="1" objects="1" scenarios="1" selectLockedCells="1"/>
  <mergeCells count="14">
    <mergeCell ref="D8:P8"/>
    <mergeCell ref="D9:P9"/>
    <mergeCell ref="D14:D15"/>
    <mergeCell ref="E14:M14"/>
    <mergeCell ref="N14:N15"/>
    <mergeCell ref="O14:O15"/>
    <mergeCell ref="P14:P15"/>
    <mergeCell ref="D6:E6"/>
    <mergeCell ref="N6:O6"/>
    <mergeCell ref="K2:P2"/>
    <mergeCell ref="L4:M4"/>
    <mergeCell ref="N4:O4"/>
    <mergeCell ref="L5:M5"/>
    <mergeCell ref="N5:O5"/>
  </mergeCells>
  <dataValidations count="5">
    <dataValidation type="list" allowBlank="1" showInputMessage="1" showErrorMessage="1" sqref="O12">
      <formula1>$U$12:$U$13</formula1>
    </dataValidation>
    <dataValidation type="list" allowBlank="1" showInputMessage="1" showErrorMessage="1" sqref="K12">
      <formula1>$S$12:$S$14</formula1>
    </dataValidation>
    <dataValidation type="decimal" operator="greaterThanOrEqual" allowBlank="1" showInputMessage="1" showErrorMessage="1" promptTitle="ค่างานต้นทุน" prompt="ใส่ค่างานต้นทุน (ค่าวัสดุ+ค่าแรง)&#10;ซึ่งยังไม่รวมค่า ภาษี กำไร ค่าดำเนินการ" errorTitle="ค่างานต้นทุน" error="ใส่ตัวเลขเท่านั้นครับ" sqref="N4:O4">
      <formula1>0</formula1>
    </dataValidation>
    <dataValidation type="list" allowBlank="1" showInputMessage="1" showErrorMessage="1" sqref="K11">
      <formula1>$S$12:$S$15</formula1>
    </dataValidation>
    <dataValidation type="list" allowBlank="1" showInputMessage="1" showErrorMessage="1" sqref="O11">
      <formula1>$T$13:$T$15</formula1>
    </dataValidation>
  </dataValidations>
  <hyperlinks>
    <hyperlink ref="D6" r:id="rId1" display="www.yotathai.net"/>
  </hyperlinks>
  <printOptions horizontalCentered="1"/>
  <pageMargins left="0.62" right="0.35" top="0.59" bottom="0.49" header="0.5118110236220472" footer="0.33"/>
  <pageSetup blackAndWhite="1" horizontalDpi="300" verticalDpi="300" orientation="portrait" paperSize="9" scale="90" r:id="rId3"/>
  <headerFooter>
    <oddFooter>&amp;Rwww.yotathai.net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zoomScaleSheetLayoutView="100" workbookViewId="0" topLeftCell="A64">
      <selection activeCell="M1" sqref="M1:O16384"/>
    </sheetView>
  </sheetViews>
  <sheetFormatPr defaultColWidth="9.140625" defaultRowHeight="12.75"/>
  <cols>
    <col min="1" max="1" width="7.8515625" style="279" customWidth="1"/>
    <col min="2" max="2" width="1.28515625" style="279" customWidth="1"/>
    <col min="3" max="3" width="5.140625" style="279" customWidth="1"/>
    <col min="4" max="4" width="11.7109375" style="279" customWidth="1"/>
    <col min="5" max="5" width="19.140625" style="279" customWidth="1"/>
    <col min="6" max="6" width="14.7109375" style="279" customWidth="1"/>
    <col min="7" max="7" width="4.28125" style="279" customWidth="1"/>
    <col min="8" max="8" width="3.8515625" style="334" customWidth="1"/>
    <col min="9" max="9" width="8.421875" style="334" customWidth="1"/>
    <col min="10" max="10" width="5.8515625" style="334" customWidth="1"/>
    <col min="11" max="11" width="11.7109375" style="279" customWidth="1"/>
    <col min="12" max="12" width="3.28125" style="279" customWidth="1"/>
    <col min="13" max="16384" width="9.140625" style="279" customWidth="1"/>
  </cols>
  <sheetData>
    <row r="1" spans="1:11" ht="22.5">
      <c r="A1" s="525" t="s">
        <v>150</v>
      </c>
      <c r="B1" s="525"/>
      <c r="C1" s="525"/>
      <c r="D1" s="525"/>
      <c r="E1" s="525"/>
      <c r="F1" s="525"/>
      <c r="G1" s="525"/>
      <c r="H1" s="525"/>
      <c r="I1" s="525"/>
      <c r="J1" s="525"/>
      <c r="K1" s="335" t="s">
        <v>93</v>
      </c>
    </row>
    <row r="2" spans="1:11" ht="21">
      <c r="A2" s="508" t="s">
        <v>68</v>
      </c>
      <c r="B2" s="508"/>
      <c r="C2" s="508"/>
      <c r="D2" s="509"/>
      <c r="E2" s="509"/>
      <c r="F2" s="509"/>
      <c r="G2" s="509"/>
      <c r="H2" s="509"/>
      <c r="I2" s="509"/>
      <c r="J2" s="509"/>
      <c r="K2" s="509"/>
    </row>
    <row r="3" spans="1:11" ht="21">
      <c r="A3" s="488" t="s">
        <v>0</v>
      </c>
      <c r="B3" s="488"/>
      <c r="C3" s="488"/>
      <c r="D3" s="264">
        <f>+'ปร.5หน้าเดียว'!F3</f>
        <v>0</v>
      </c>
      <c r="E3" s="264"/>
      <c r="F3" s="264"/>
      <c r="H3" s="336" t="s">
        <v>149</v>
      </c>
      <c r="I3" s="489"/>
      <c r="J3" s="489"/>
      <c r="K3" s="489"/>
    </row>
    <row r="4" spans="1:11" ht="21">
      <c r="A4" s="488" t="s">
        <v>1</v>
      </c>
      <c r="B4" s="488"/>
      <c r="C4" s="287"/>
      <c r="D4" s="287">
        <f>+'ปร.4 หน้าเดียว'!J3</f>
        <v>0</v>
      </c>
      <c r="E4" s="287"/>
      <c r="F4" s="287"/>
      <c r="G4" s="287"/>
      <c r="H4" s="287"/>
      <c r="I4" s="287"/>
      <c r="J4" s="287"/>
      <c r="K4" s="287"/>
    </row>
    <row r="5" spans="1:11" ht="21">
      <c r="A5" s="489" t="s">
        <v>70</v>
      </c>
      <c r="B5" s="489"/>
      <c r="C5" s="489"/>
      <c r="D5" s="489"/>
      <c r="E5" s="489"/>
      <c r="F5" s="337"/>
      <c r="G5" s="489" t="s">
        <v>11</v>
      </c>
      <c r="H5" s="489"/>
      <c r="I5" s="532"/>
      <c r="J5" s="532"/>
      <c r="K5" s="338" t="s">
        <v>12</v>
      </c>
    </row>
    <row r="6" spans="1:11" ht="21">
      <c r="A6" s="489" t="s">
        <v>2</v>
      </c>
      <c r="B6" s="489"/>
      <c r="C6" s="489"/>
      <c r="D6" s="489"/>
      <c r="E6" s="339"/>
      <c r="F6" s="338"/>
      <c r="G6" s="489"/>
      <c r="H6" s="489"/>
      <c r="I6" s="489"/>
      <c r="J6" s="493" t="str">
        <f>'ปร.5หน้าเดียว'!M6</f>
        <v> </v>
      </c>
      <c r="K6" s="493"/>
    </row>
    <row r="7" spans="1:11" ht="12" customHeight="1" thickBot="1">
      <c r="A7" s="536"/>
      <c r="B7" s="536"/>
      <c r="C7" s="536"/>
      <c r="D7" s="536"/>
      <c r="E7" s="536"/>
      <c r="F7" s="536"/>
      <c r="G7" s="536"/>
      <c r="H7" s="536"/>
      <c r="I7" s="536"/>
      <c r="J7" s="536"/>
      <c r="K7" s="536"/>
    </row>
    <row r="8" spans="1:11" ht="21.75" customHeight="1" thickTop="1">
      <c r="A8" s="537" t="s">
        <v>3</v>
      </c>
      <c r="B8" s="510" t="s">
        <v>4</v>
      </c>
      <c r="C8" s="511"/>
      <c r="D8" s="511"/>
      <c r="E8" s="511"/>
      <c r="F8" s="511"/>
      <c r="G8" s="512"/>
      <c r="H8" s="529" t="s">
        <v>21</v>
      </c>
      <c r="I8" s="530"/>
      <c r="J8" s="531"/>
      <c r="K8" s="537" t="s">
        <v>5</v>
      </c>
    </row>
    <row r="9" spans="1:11" ht="21.75" customHeight="1" thickBot="1">
      <c r="A9" s="538"/>
      <c r="B9" s="513"/>
      <c r="C9" s="514"/>
      <c r="D9" s="514"/>
      <c r="E9" s="514"/>
      <c r="F9" s="514"/>
      <c r="G9" s="515"/>
      <c r="H9" s="533" t="s">
        <v>22</v>
      </c>
      <c r="I9" s="534"/>
      <c r="J9" s="535"/>
      <c r="K9" s="538"/>
    </row>
    <row r="10" spans="1:11" ht="21.75" thickTop="1">
      <c r="A10" s="297"/>
      <c r="B10" s="553" t="s">
        <v>6</v>
      </c>
      <c r="C10" s="554"/>
      <c r="D10" s="554"/>
      <c r="E10" s="554"/>
      <c r="F10" s="554"/>
      <c r="G10" s="555"/>
      <c r="H10" s="526"/>
      <c r="I10" s="527"/>
      <c r="J10" s="528"/>
      <c r="K10" s="297"/>
    </row>
    <row r="11" spans="1:11" ht="21">
      <c r="A11" s="340">
        <f>A10+1</f>
        <v>1</v>
      </c>
      <c r="B11" s="490" t="s">
        <v>86</v>
      </c>
      <c r="C11" s="489"/>
      <c r="D11" s="489"/>
      <c r="E11" s="489"/>
      <c r="F11" s="489"/>
      <c r="G11" s="491"/>
      <c r="H11" s="544">
        <f>+'ปร.5หน้าเดียว'!M19</f>
        <v>0</v>
      </c>
      <c r="I11" s="545"/>
      <c r="J11" s="546"/>
      <c r="K11" s="301"/>
    </row>
    <row r="12" spans="1:11" ht="21">
      <c r="A12" s="340"/>
      <c r="B12" s="490"/>
      <c r="C12" s="489"/>
      <c r="D12" s="489"/>
      <c r="E12" s="489"/>
      <c r="F12" s="489"/>
      <c r="G12" s="491"/>
      <c r="H12" s="544"/>
      <c r="I12" s="545"/>
      <c r="J12" s="546"/>
      <c r="K12" s="301"/>
    </row>
    <row r="13" spans="1:11" ht="21">
      <c r="A13" s="340"/>
      <c r="B13" s="490"/>
      <c r="C13" s="489"/>
      <c r="D13" s="489"/>
      <c r="E13" s="489"/>
      <c r="F13" s="489"/>
      <c r="G13" s="491"/>
      <c r="H13" s="544"/>
      <c r="I13" s="545"/>
      <c r="J13" s="546"/>
      <c r="K13" s="301"/>
    </row>
    <row r="14" spans="1:11" ht="21">
      <c r="A14" s="298"/>
      <c r="B14" s="542"/>
      <c r="C14" s="532"/>
      <c r="D14" s="532"/>
      <c r="E14" s="532"/>
      <c r="F14" s="532"/>
      <c r="G14" s="543"/>
      <c r="H14" s="544"/>
      <c r="I14" s="545"/>
      <c r="J14" s="546"/>
      <c r="K14" s="301"/>
    </row>
    <row r="15" spans="1:11" ht="21">
      <c r="A15" s="298"/>
      <c r="B15" s="542"/>
      <c r="C15" s="532"/>
      <c r="D15" s="532"/>
      <c r="E15" s="532"/>
      <c r="F15" s="532"/>
      <c r="G15" s="543"/>
      <c r="H15" s="544"/>
      <c r="I15" s="545"/>
      <c r="J15" s="546"/>
      <c r="K15" s="301"/>
    </row>
    <row r="16" spans="1:11" ht="21">
      <c r="A16" s="298"/>
      <c r="B16" s="542"/>
      <c r="C16" s="532"/>
      <c r="D16" s="532"/>
      <c r="E16" s="532"/>
      <c r="F16" s="532"/>
      <c r="G16" s="543"/>
      <c r="H16" s="544"/>
      <c r="I16" s="545"/>
      <c r="J16" s="546"/>
      <c r="K16" s="301"/>
    </row>
    <row r="17" spans="1:11" ht="21">
      <c r="A17" s="298"/>
      <c r="B17" s="542"/>
      <c r="C17" s="532"/>
      <c r="D17" s="532"/>
      <c r="E17" s="532"/>
      <c r="F17" s="532"/>
      <c r="G17" s="543"/>
      <c r="H17" s="544"/>
      <c r="I17" s="545"/>
      <c r="J17" s="546"/>
      <c r="K17" s="301"/>
    </row>
    <row r="18" spans="1:11" ht="21">
      <c r="A18" s="298"/>
      <c r="B18" s="542"/>
      <c r="C18" s="532"/>
      <c r="D18" s="532"/>
      <c r="E18" s="532"/>
      <c r="F18" s="532"/>
      <c r="G18" s="543"/>
      <c r="H18" s="544"/>
      <c r="I18" s="545"/>
      <c r="J18" s="546"/>
      <c r="K18" s="301"/>
    </row>
    <row r="19" spans="1:11" ht="21.75" thickBot="1">
      <c r="A19" s="341"/>
      <c r="B19" s="547"/>
      <c r="C19" s="548"/>
      <c r="D19" s="548"/>
      <c r="E19" s="548"/>
      <c r="F19" s="548"/>
      <c r="G19" s="549"/>
      <c r="H19" s="550"/>
      <c r="I19" s="551"/>
      <c r="J19" s="552"/>
      <c r="K19" s="342"/>
    </row>
    <row r="20" spans="1:11" ht="22.5" thickBot="1" thickTop="1">
      <c r="A20" s="524" t="s">
        <v>6</v>
      </c>
      <c r="B20" s="516" t="s">
        <v>8</v>
      </c>
      <c r="C20" s="517"/>
      <c r="D20" s="517"/>
      <c r="E20" s="517"/>
      <c r="F20" s="517"/>
      <c r="G20" s="518"/>
      <c r="H20" s="539">
        <f>SUM(H11:H19)</f>
        <v>0</v>
      </c>
      <c r="I20" s="540"/>
      <c r="J20" s="541"/>
      <c r="K20" s="343" t="s">
        <v>9</v>
      </c>
    </row>
    <row r="21" spans="1:11" ht="22.5" thickBot="1" thickTop="1">
      <c r="A21" s="483"/>
      <c r="B21" s="498" t="str">
        <f>"("&amp;_xlfn.BAHTTEXT(H20)&amp;")"</f>
        <v>(ศูนย์บาทถ้วน)</v>
      </c>
      <c r="C21" s="499"/>
      <c r="D21" s="499"/>
      <c r="E21" s="499"/>
      <c r="F21" s="499"/>
      <c r="G21" s="499"/>
      <c r="H21" s="499"/>
      <c r="I21" s="499"/>
      <c r="J21" s="499"/>
      <c r="K21" s="344"/>
    </row>
    <row r="22" spans="2:11" s="345" customFormat="1" ht="21.75" thickTop="1">
      <c r="B22" s="523"/>
      <c r="C22" s="523"/>
      <c r="D22" s="523"/>
      <c r="E22" s="473"/>
      <c r="F22" s="473"/>
      <c r="G22" s="324"/>
      <c r="H22" s="346"/>
      <c r="I22" s="346"/>
      <c r="J22" s="346"/>
      <c r="K22" s="346"/>
    </row>
    <row r="23" spans="1:13" s="345" customFormat="1" ht="21">
      <c r="A23" s="500" t="s">
        <v>71</v>
      </c>
      <c r="B23" s="500"/>
      <c r="C23" s="500"/>
      <c r="D23" s="500"/>
      <c r="E23" s="480" t="s">
        <v>72</v>
      </c>
      <c r="F23" s="480"/>
      <c r="G23" s="480"/>
      <c r="H23" s="480"/>
      <c r="I23" s="347"/>
      <c r="J23" s="347"/>
      <c r="K23" s="325"/>
      <c r="L23" s="348"/>
      <c r="M23" s="349"/>
    </row>
    <row r="24" spans="1:13" ht="30" customHeight="1">
      <c r="A24" s="349"/>
      <c r="B24" s="523"/>
      <c r="C24" s="523"/>
      <c r="D24" s="523"/>
      <c r="E24" s="522" t="s">
        <v>223</v>
      </c>
      <c r="F24" s="522"/>
      <c r="G24" s="708"/>
      <c r="H24" s="708"/>
      <c r="I24" s="351"/>
      <c r="J24" s="351"/>
      <c r="K24" s="325"/>
      <c r="L24" s="351"/>
      <c r="M24" s="325"/>
    </row>
    <row r="25" spans="1:13" ht="21">
      <c r="A25" s="500" t="s">
        <v>74</v>
      </c>
      <c r="B25" s="500"/>
      <c r="C25" s="500"/>
      <c r="D25" s="500"/>
      <c r="E25" s="480" t="s">
        <v>72</v>
      </c>
      <c r="F25" s="480"/>
      <c r="G25" s="521" t="s">
        <v>194</v>
      </c>
      <c r="H25" s="521"/>
      <c r="I25" s="521"/>
      <c r="J25" s="521"/>
      <c r="K25" s="521"/>
      <c r="L25" s="351"/>
      <c r="M25" s="325"/>
    </row>
    <row r="26" spans="1:13" ht="21">
      <c r="A26" s="325"/>
      <c r="B26" s="506"/>
      <c r="C26" s="506"/>
      <c r="D26" s="506"/>
      <c r="E26" s="522" t="s">
        <v>223</v>
      </c>
      <c r="F26" s="522"/>
      <c r="G26" s="347"/>
      <c r="H26" s="325"/>
      <c r="I26" s="351"/>
      <c r="J26" s="351"/>
      <c r="K26" s="325"/>
      <c r="L26" s="351"/>
      <c r="M26" s="325"/>
    </row>
    <row r="27" spans="1:13" ht="30" customHeight="1">
      <c r="A27" s="500" t="s">
        <v>74</v>
      </c>
      <c r="B27" s="500"/>
      <c r="C27" s="500"/>
      <c r="D27" s="500"/>
      <c r="E27" s="480" t="s">
        <v>72</v>
      </c>
      <c r="F27" s="480"/>
      <c r="G27" s="521" t="s">
        <v>157</v>
      </c>
      <c r="H27" s="521"/>
      <c r="I27" s="521"/>
      <c r="J27" s="521"/>
      <c r="K27" s="521"/>
      <c r="L27" s="351"/>
      <c r="M27" s="325"/>
    </row>
    <row r="28" spans="1:13" ht="21">
      <c r="A28" s="325"/>
      <c r="B28" s="506"/>
      <c r="C28" s="506"/>
      <c r="D28" s="506"/>
      <c r="E28" s="522" t="s">
        <v>161</v>
      </c>
      <c r="F28" s="522"/>
      <c r="G28" s="521" t="s">
        <v>158</v>
      </c>
      <c r="H28" s="521"/>
      <c r="I28" s="521"/>
      <c r="J28" s="521"/>
      <c r="K28" s="521"/>
      <c r="L28" s="351"/>
      <c r="M28" s="325"/>
    </row>
    <row r="29" spans="1:13" ht="30" customHeight="1">
      <c r="A29" s="500" t="s">
        <v>76</v>
      </c>
      <c r="B29" s="500"/>
      <c r="C29" s="500"/>
      <c r="D29" s="500"/>
      <c r="E29" s="480" t="s">
        <v>72</v>
      </c>
      <c r="F29" s="480"/>
      <c r="G29" s="521" t="s">
        <v>167</v>
      </c>
      <c r="H29" s="521"/>
      <c r="I29" s="521"/>
      <c r="J29" s="521"/>
      <c r="K29" s="521"/>
      <c r="L29" s="351"/>
      <c r="M29" s="325"/>
    </row>
    <row r="30" spans="1:13" ht="21">
      <c r="A30" s="325"/>
      <c r="B30" s="506"/>
      <c r="C30" s="506"/>
      <c r="D30" s="506"/>
      <c r="E30" s="522" t="s">
        <v>155</v>
      </c>
      <c r="F30" s="522"/>
      <c r="G30" s="521" t="s">
        <v>158</v>
      </c>
      <c r="H30" s="521"/>
      <c r="I30" s="521"/>
      <c r="J30" s="521"/>
      <c r="K30" s="521"/>
      <c r="L30" s="351"/>
      <c r="M30" s="325"/>
    </row>
    <row r="31" spans="2:11" ht="37.5" customHeight="1">
      <c r="B31" s="506"/>
      <c r="C31" s="506"/>
      <c r="D31" s="506"/>
      <c r="E31" s="522"/>
      <c r="F31" s="522"/>
      <c r="G31" s="350"/>
      <c r="H31" s="347"/>
      <c r="I31" s="347"/>
      <c r="J31" s="347"/>
      <c r="K31" s="325"/>
    </row>
    <row r="32" spans="1:11" ht="30" customHeight="1">
      <c r="A32" s="507"/>
      <c r="B32" s="507"/>
      <c r="C32" s="507"/>
      <c r="D32" s="507"/>
      <c r="E32" s="507"/>
      <c r="F32" s="507"/>
      <c r="G32" s="507"/>
      <c r="H32" s="507"/>
      <c r="I32" s="507"/>
      <c r="J32" s="507"/>
      <c r="K32" s="507"/>
    </row>
    <row r="33" spans="2:11" ht="21">
      <c r="B33" s="500"/>
      <c r="C33" s="500"/>
      <c r="D33" s="500"/>
      <c r="E33" s="500"/>
      <c r="F33" s="500"/>
      <c r="G33" s="500"/>
      <c r="H33" s="500"/>
      <c r="I33" s="500"/>
      <c r="J33" s="500"/>
      <c r="K33" s="500"/>
    </row>
  </sheetData>
  <sheetProtection/>
  <mergeCells count="71">
    <mergeCell ref="B10:G10"/>
    <mergeCell ref="B13:G13"/>
    <mergeCell ref="B15:G15"/>
    <mergeCell ref="B18:G18"/>
    <mergeCell ref="B11:G11"/>
    <mergeCell ref="E30:F30"/>
    <mergeCell ref="A29:D29"/>
    <mergeCell ref="G28:K28"/>
    <mergeCell ref="E27:F27"/>
    <mergeCell ref="G25:K25"/>
    <mergeCell ref="H11:J11"/>
    <mergeCell ref="H18:J18"/>
    <mergeCell ref="H14:J14"/>
    <mergeCell ref="H15:J15"/>
    <mergeCell ref="H17:J17"/>
    <mergeCell ref="B14:G14"/>
    <mergeCell ref="H12:J12"/>
    <mergeCell ref="H13:J13"/>
    <mergeCell ref="B17:G17"/>
    <mergeCell ref="A5:E5"/>
    <mergeCell ref="B19:G19"/>
    <mergeCell ref="H19:J19"/>
    <mergeCell ref="B16:G16"/>
    <mergeCell ref="B12:G12"/>
    <mergeCell ref="H16:J16"/>
    <mergeCell ref="A3:C3"/>
    <mergeCell ref="D2:K2"/>
    <mergeCell ref="H9:J9"/>
    <mergeCell ref="A7:K7"/>
    <mergeCell ref="A8:A9"/>
    <mergeCell ref="G6:I6"/>
    <mergeCell ref="K8:K9"/>
    <mergeCell ref="A6:D6"/>
    <mergeCell ref="A1:J1"/>
    <mergeCell ref="H10:J10"/>
    <mergeCell ref="J6:K6"/>
    <mergeCell ref="B8:G9"/>
    <mergeCell ref="H8:J8"/>
    <mergeCell ref="G5:H5"/>
    <mergeCell ref="I3:K3"/>
    <mergeCell ref="A2:C2"/>
    <mergeCell ref="I5:J5"/>
    <mergeCell ref="A4:B4"/>
    <mergeCell ref="B21:J21"/>
    <mergeCell ref="A23:D23"/>
    <mergeCell ref="A20:A21"/>
    <mergeCell ref="E28:F28"/>
    <mergeCell ref="G23:H23"/>
    <mergeCell ref="G24:H24"/>
    <mergeCell ref="A27:D27"/>
    <mergeCell ref="H20:J20"/>
    <mergeCell ref="B33:K33"/>
    <mergeCell ref="E22:F22"/>
    <mergeCell ref="E24:F24"/>
    <mergeCell ref="E23:F23"/>
    <mergeCell ref="B24:D24"/>
    <mergeCell ref="E26:F26"/>
    <mergeCell ref="G27:K27"/>
    <mergeCell ref="B28:D28"/>
    <mergeCell ref="A32:K32"/>
    <mergeCell ref="G30:K30"/>
    <mergeCell ref="G29:K29"/>
    <mergeCell ref="A25:D25"/>
    <mergeCell ref="B31:D31"/>
    <mergeCell ref="E31:F31"/>
    <mergeCell ref="B20:G20"/>
    <mergeCell ref="B30:D30"/>
    <mergeCell ref="E25:F25"/>
    <mergeCell ref="E29:F29"/>
    <mergeCell ref="B22:D22"/>
    <mergeCell ref="B26:D26"/>
  </mergeCells>
  <printOptions/>
  <pageMargins left="0.5905511811023623" right="0.1968503937007874" top="0.6692913385826772" bottom="0.6692913385826772" header="0.1968503937007874" footer="0.5118110236220472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N53"/>
  <sheetViews>
    <sheetView workbookViewId="0" topLeftCell="A25">
      <selection activeCell="N25" sqref="N1:N16384"/>
    </sheetView>
  </sheetViews>
  <sheetFormatPr defaultColWidth="9.140625" defaultRowHeight="12.75"/>
  <cols>
    <col min="1" max="1" width="6.57421875" style="331" customWidth="1"/>
    <col min="2" max="2" width="5.421875" style="331" customWidth="1"/>
    <col min="3" max="3" width="2.28125" style="94" customWidth="1"/>
    <col min="4" max="4" width="6.8515625" style="94" customWidth="1"/>
    <col min="5" max="5" width="31.140625" style="94" customWidth="1"/>
    <col min="6" max="6" width="9.57421875" style="360" customWidth="1"/>
    <col min="7" max="7" width="6.8515625" style="331" customWidth="1"/>
    <col min="8" max="8" width="11.7109375" style="361" customWidth="1"/>
    <col min="9" max="9" width="15.140625" style="361" customWidth="1"/>
    <col min="10" max="10" width="11.28125" style="362" customWidth="1"/>
    <col min="11" max="11" width="12.8515625" style="361" customWidth="1"/>
    <col min="12" max="12" width="13.57421875" style="361" customWidth="1"/>
    <col min="13" max="13" width="8.00390625" style="94" customWidth="1"/>
    <col min="14" max="16384" width="9.140625" style="94" customWidth="1"/>
  </cols>
  <sheetData>
    <row r="1" spans="1:13" ht="21">
      <c r="A1" s="566" t="s">
        <v>26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352" t="s">
        <v>95</v>
      </c>
      <c r="M1" s="352"/>
    </row>
    <row r="2" spans="1:40" ht="18.75" customHeight="1">
      <c r="A2" s="131" t="s">
        <v>80</v>
      </c>
      <c r="B2" s="131"/>
      <c r="C2" s="126"/>
      <c r="D2" s="126"/>
      <c r="E2" s="126"/>
      <c r="F2" s="122"/>
      <c r="G2" s="123"/>
      <c r="H2" s="124"/>
      <c r="I2" s="127"/>
      <c r="J2" s="126"/>
      <c r="K2" s="126"/>
      <c r="L2" s="126"/>
      <c r="M2" s="126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s="353" customFormat="1" ht="18.75" customHeight="1">
      <c r="A3" s="569" t="s">
        <v>0</v>
      </c>
      <c r="B3" s="569"/>
      <c r="C3" s="569"/>
      <c r="D3" s="126" t="s">
        <v>165</v>
      </c>
      <c r="E3" s="126"/>
      <c r="F3" s="126"/>
      <c r="G3" s="126"/>
      <c r="H3" s="126"/>
      <c r="I3" s="128" t="s">
        <v>96</v>
      </c>
      <c r="J3" s="129" t="s">
        <v>158</v>
      </c>
      <c r="K3" s="129"/>
      <c r="L3" s="129"/>
      <c r="M3" s="129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</row>
    <row r="4" spans="1:40" s="354" customFormat="1" ht="18.75" customHeight="1">
      <c r="A4" s="569" t="s">
        <v>7</v>
      </c>
      <c r="B4" s="569"/>
      <c r="C4" s="569"/>
      <c r="D4" s="588"/>
      <c r="E4" s="588"/>
      <c r="F4" s="588"/>
      <c r="G4" s="588"/>
      <c r="H4" s="588"/>
      <c r="I4" s="589" t="s">
        <v>2</v>
      </c>
      <c r="J4" s="589"/>
      <c r="K4" s="130"/>
      <c r="L4" s="130"/>
      <c r="M4" s="130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</row>
    <row r="5" spans="1:13" ht="6.75" customHeight="1" thickBot="1">
      <c r="A5" s="569"/>
      <c r="B5" s="569"/>
      <c r="C5" s="569"/>
      <c r="D5" s="588"/>
      <c r="E5" s="588"/>
      <c r="F5" s="588"/>
      <c r="G5" s="588"/>
      <c r="H5" s="588"/>
      <c r="I5" s="590"/>
      <c r="J5" s="590"/>
      <c r="K5" s="130"/>
      <c r="L5" s="130"/>
      <c r="M5" s="130"/>
    </row>
    <row r="6" spans="1:13" ht="18.75" customHeight="1" thickTop="1">
      <c r="A6" s="580" t="s">
        <v>3</v>
      </c>
      <c r="B6" s="572" t="s">
        <v>4</v>
      </c>
      <c r="C6" s="573"/>
      <c r="D6" s="573"/>
      <c r="E6" s="573"/>
      <c r="F6" s="576" t="s">
        <v>11</v>
      </c>
      <c r="G6" s="578" t="s">
        <v>13</v>
      </c>
      <c r="H6" s="567" t="s">
        <v>19</v>
      </c>
      <c r="I6" s="568"/>
      <c r="J6" s="567" t="s">
        <v>15</v>
      </c>
      <c r="K6" s="568"/>
      <c r="L6" s="570" t="s">
        <v>17</v>
      </c>
      <c r="M6" s="580" t="s">
        <v>5</v>
      </c>
    </row>
    <row r="7" spans="1:13" ht="21" customHeight="1" thickBot="1">
      <c r="A7" s="581"/>
      <c r="B7" s="574"/>
      <c r="C7" s="575"/>
      <c r="D7" s="575"/>
      <c r="E7" s="575"/>
      <c r="F7" s="577"/>
      <c r="G7" s="579"/>
      <c r="H7" s="95" t="s">
        <v>27</v>
      </c>
      <c r="I7" s="95" t="s">
        <v>16</v>
      </c>
      <c r="J7" s="95" t="s">
        <v>27</v>
      </c>
      <c r="K7" s="95" t="s">
        <v>16</v>
      </c>
      <c r="L7" s="571"/>
      <c r="M7" s="581"/>
    </row>
    <row r="8" spans="1:13" ht="18.75" customHeight="1" thickTop="1">
      <c r="A8" s="381">
        <v>1</v>
      </c>
      <c r="B8" s="562" t="s">
        <v>182</v>
      </c>
      <c r="C8" s="563"/>
      <c r="D8" s="563"/>
      <c r="E8" s="564"/>
      <c r="F8" s="382"/>
      <c r="G8" s="383"/>
      <c r="H8" s="384"/>
      <c r="I8" s="385"/>
      <c r="J8" s="386"/>
      <c r="K8" s="385"/>
      <c r="L8" s="387"/>
      <c r="M8" s="98"/>
    </row>
    <row r="9" spans="1:13" ht="18.75" customHeight="1">
      <c r="A9" s="381"/>
      <c r="B9" s="562" t="s">
        <v>168</v>
      </c>
      <c r="C9" s="563"/>
      <c r="D9" s="563"/>
      <c r="E9" s="564"/>
      <c r="F9" s="382"/>
      <c r="G9" s="383"/>
      <c r="H9" s="384"/>
      <c r="I9" s="385"/>
      <c r="J9" s="386"/>
      <c r="K9" s="385"/>
      <c r="L9" s="387"/>
      <c r="M9" s="98"/>
    </row>
    <row r="10" spans="1:13" ht="18.75" customHeight="1">
      <c r="A10" s="381"/>
      <c r="B10" s="582" t="s">
        <v>183</v>
      </c>
      <c r="C10" s="583"/>
      <c r="D10" s="583"/>
      <c r="E10" s="584"/>
      <c r="F10" s="388">
        <v>50</v>
      </c>
      <c r="G10" s="389" t="s">
        <v>169</v>
      </c>
      <c r="H10" s="385"/>
      <c r="I10" s="385">
        <f aca="true" t="shared" si="0" ref="I10:I20">SUM(H10)*$F10</f>
        <v>0</v>
      </c>
      <c r="J10" s="385">
        <v>35</v>
      </c>
      <c r="K10" s="385">
        <f aca="true" t="shared" si="1" ref="K10:K20">SUM(J10)*$F10</f>
        <v>1750</v>
      </c>
      <c r="L10" s="387">
        <f aca="true" t="shared" si="2" ref="L10:L20">SUM(,I10,K10)</f>
        <v>1750</v>
      </c>
      <c r="M10" s="98"/>
    </row>
    <row r="11" spans="1:13" ht="18.75" customHeight="1">
      <c r="A11" s="381"/>
      <c r="B11" s="582" t="s">
        <v>184</v>
      </c>
      <c r="C11" s="583"/>
      <c r="D11" s="583"/>
      <c r="E11" s="584"/>
      <c r="F11" s="388">
        <v>50</v>
      </c>
      <c r="G11" s="389" t="s">
        <v>169</v>
      </c>
      <c r="H11" s="385"/>
      <c r="I11" s="385">
        <f t="shared" si="0"/>
        <v>0</v>
      </c>
      <c r="J11" s="385">
        <v>35</v>
      </c>
      <c r="K11" s="385">
        <f t="shared" si="1"/>
        <v>1750</v>
      </c>
      <c r="L11" s="387">
        <f t="shared" si="2"/>
        <v>1750</v>
      </c>
      <c r="M11" s="108"/>
    </row>
    <row r="12" spans="1:13" ht="18.75" customHeight="1">
      <c r="A12" s="381"/>
      <c r="B12" s="562" t="s">
        <v>170</v>
      </c>
      <c r="C12" s="563"/>
      <c r="D12" s="563"/>
      <c r="E12" s="564"/>
      <c r="F12" s="388"/>
      <c r="G12" s="389"/>
      <c r="H12" s="385"/>
      <c r="I12" s="385">
        <f t="shared" si="0"/>
        <v>0</v>
      </c>
      <c r="J12" s="385"/>
      <c r="K12" s="385">
        <f t="shared" si="1"/>
        <v>0</v>
      </c>
      <c r="L12" s="387">
        <f t="shared" si="2"/>
        <v>0</v>
      </c>
      <c r="M12" s="108"/>
    </row>
    <row r="13" spans="1:13" ht="18.75" customHeight="1">
      <c r="A13" s="390"/>
      <c r="B13" s="582" t="s">
        <v>185</v>
      </c>
      <c r="C13" s="583"/>
      <c r="D13" s="583"/>
      <c r="E13" s="584"/>
      <c r="F13" s="388">
        <v>30</v>
      </c>
      <c r="G13" s="389" t="s">
        <v>169</v>
      </c>
      <c r="H13" s="385">
        <v>684</v>
      </c>
      <c r="I13" s="385">
        <f t="shared" si="0"/>
        <v>20520</v>
      </c>
      <c r="J13" s="385">
        <v>96</v>
      </c>
      <c r="K13" s="385">
        <f t="shared" si="1"/>
        <v>2880</v>
      </c>
      <c r="L13" s="387">
        <f t="shared" si="2"/>
        <v>23400</v>
      </c>
      <c r="M13" s="108"/>
    </row>
    <row r="14" spans="1:13" ht="18.75" customHeight="1">
      <c r="A14" s="390"/>
      <c r="B14" s="582" t="s">
        <v>186</v>
      </c>
      <c r="C14" s="583"/>
      <c r="D14" s="583"/>
      <c r="E14" s="584"/>
      <c r="F14" s="388">
        <v>8</v>
      </c>
      <c r="G14" s="389" t="s">
        <v>171</v>
      </c>
      <c r="H14" s="385">
        <v>600</v>
      </c>
      <c r="I14" s="385">
        <f t="shared" si="0"/>
        <v>4800</v>
      </c>
      <c r="J14" s="385">
        <v>69</v>
      </c>
      <c r="K14" s="385">
        <f t="shared" si="1"/>
        <v>552</v>
      </c>
      <c r="L14" s="387">
        <f t="shared" si="2"/>
        <v>5352</v>
      </c>
      <c r="M14" s="108"/>
    </row>
    <row r="15" spans="1:13" ht="18.75" customHeight="1">
      <c r="A15" s="390"/>
      <c r="B15" s="442" t="s">
        <v>196</v>
      </c>
      <c r="C15" s="443"/>
      <c r="D15" s="443"/>
      <c r="E15" s="444"/>
      <c r="F15" s="388">
        <v>50</v>
      </c>
      <c r="G15" s="389" t="s">
        <v>173</v>
      </c>
      <c r="H15" s="385">
        <v>280</v>
      </c>
      <c r="I15" s="385">
        <f t="shared" si="0"/>
        <v>14000</v>
      </c>
      <c r="J15" s="385">
        <v>70</v>
      </c>
      <c r="K15" s="385">
        <f t="shared" si="1"/>
        <v>3500</v>
      </c>
      <c r="L15" s="387">
        <f t="shared" si="2"/>
        <v>17500</v>
      </c>
      <c r="M15" s="108"/>
    </row>
    <row r="16" spans="1:13" ht="18.75" customHeight="1">
      <c r="A16" s="396"/>
      <c r="B16" s="406" t="s">
        <v>197</v>
      </c>
      <c r="C16" s="407"/>
      <c r="D16" s="407"/>
      <c r="E16" s="408"/>
      <c r="F16" s="382">
        <v>11.5</v>
      </c>
      <c r="G16" s="383" t="s">
        <v>175</v>
      </c>
      <c r="H16" s="384">
        <v>280</v>
      </c>
      <c r="I16" s="385">
        <f t="shared" si="0"/>
        <v>3220</v>
      </c>
      <c r="J16" s="386">
        <v>70</v>
      </c>
      <c r="K16" s="385">
        <f t="shared" si="1"/>
        <v>805</v>
      </c>
      <c r="L16" s="387">
        <f t="shared" si="2"/>
        <v>4025</v>
      </c>
      <c r="M16" s="108"/>
    </row>
    <row r="17" spans="1:13" ht="18.75" customHeight="1">
      <c r="A17" s="391"/>
      <c r="B17" s="582" t="s">
        <v>187</v>
      </c>
      <c r="C17" s="583"/>
      <c r="D17" s="583"/>
      <c r="E17" s="584"/>
      <c r="F17" s="392"/>
      <c r="G17" s="393"/>
      <c r="H17" s="394"/>
      <c r="I17" s="385">
        <f t="shared" si="0"/>
        <v>0</v>
      </c>
      <c r="J17" s="395"/>
      <c r="K17" s="385">
        <f t="shared" si="1"/>
        <v>0</v>
      </c>
      <c r="L17" s="387">
        <f t="shared" si="2"/>
        <v>0</v>
      </c>
      <c r="M17" s="108"/>
    </row>
    <row r="18" spans="1:13" s="355" customFormat="1" ht="18.75" customHeight="1">
      <c r="A18" s="381"/>
      <c r="B18" s="582" t="s">
        <v>172</v>
      </c>
      <c r="C18" s="583"/>
      <c r="D18" s="583"/>
      <c r="E18" s="584"/>
      <c r="F18" s="382">
        <v>20</v>
      </c>
      <c r="G18" s="383" t="s">
        <v>169</v>
      </c>
      <c r="H18" s="384">
        <v>573</v>
      </c>
      <c r="I18" s="385">
        <f t="shared" si="0"/>
        <v>11460</v>
      </c>
      <c r="J18" s="386">
        <v>134</v>
      </c>
      <c r="K18" s="385">
        <f t="shared" si="1"/>
        <v>2680</v>
      </c>
      <c r="L18" s="387">
        <f t="shared" si="2"/>
        <v>14140</v>
      </c>
      <c r="M18" s="112"/>
    </row>
    <row r="19" spans="1:13" ht="18.75" customHeight="1">
      <c r="A19" s="390"/>
      <c r="B19" s="582" t="s">
        <v>188</v>
      </c>
      <c r="C19" s="583"/>
      <c r="D19" s="583"/>
      <c r="E19" s="584"/>
      <c r="F19" s="388"/>
      <c r="G19" s="389"/>
      <c r="H19" s="385"/>
      <c r="I19" s="385">
        <f t="shared" si="0"/>
        <v>0</v>
      </c>
      <c r="J19" s="385"/>
      <c r="K19" s="385">
        <f t="shared" si="1"/>
        <v>0</v>
      </c>
      <c r="L19" s="387">
        <f t="shared" si="2"/>
        <v>0</v>
      </c>
      <c r="M19" s="98"/>
    </row>
    <row r="20" spans="1:13" ht="18.75" customHeight="1">
      <c r="A20" s="390"/>
      <c r="B20" s="582" t="s">
        <v>172</v>
      </c>
      <c r="C20" s="583"/>
      <c r="D20" s="583"/>
      <c r="E20" s="584"/>
      <c r="F20" s="388">
        <v>45</v>
      </c>
      <c r="G20" s="389" t="s">
        <v>169</v>
      </c>
      <c r="H20" s="385">
        <v>476</v>
      </c>
      <c r="I20" s="385">
        <f t="shared" si="0"/>
        <v>21420</v>
      </c>
      <c r="J20" s="385">
        <v>92</v>
      </c>
      <c r="K20" s="385">
        <f t="shared" si="1"/>
        <v>4140</v>
      </c>
      <c r="L20" s="387">
        <f t="shared" si="2"/>
        <v>25560</v>
      </c>
      <c r="M20" s="108"/>
    </row>
    <row r="21" spans="1:13" ht="18.75" customHeight="1">
      <c r="A21" s="396"/>
      <c r="B21" s="397" t="s">
        <v>189</v>
      </c>
      <c r="C21" s="398"/>
      <c r="D21" s="398"/>
      <c r="E21" s="399"/>
      <c r="F21" s="382">
        <v>1</v>
      </c>
      <c r="G21" s="383" t="s">
        <v>171</v>
      </c>
      <c r="H21" s="384">
        <v>1600</v>
      </c>
      <c r="I21" s="385">
        <f>SUM(H21)*$F21</f>
        <v>1600</v>
      </c>
      <c r="J21" s="385">
        <v>170</v>
      </c>
      <c r="K21" s="385">
        <f>SUM(J21)*$F21</f>
        <v>170</v>
      </c>
      <c r="L21" s="387">
        <f>SUM(,I21,K21)</f>
        <v>1770</v>
      </c>
      <c r="M21" s="108"/>
    </row>
    <row r="22" spans="1:13" ht="18.75" customHeight="1" thickBot="1">
      <c r="A22" s="115"/>
      <c r="B22" s="445" t="s">
        <v>198</v>
      </c>
      <c r="C22" s="446"/>
      <c r="D22" s="446"/>
      <c r="E22" s="447"/>
      <c r="F22" s="116">
        <v>100</v>
      </c>
      <c r="G22" s="117" t="s">
        <v>176</v>
      </c>
      <c r="H22" s="118">
        <v>4</v>
      </c>
      <c r="I22" s="100">
        <f>SUM(H22)*$F22</f>
        <v>400</v>
      </c>
      <c r="J22" s="118">
        <v>10</v>
      </c>
      <c r="K22" s="100">
        <f>SUM(J22)*$F22</f>
        <v>1000</v>
      </c>
      <c r="L22" s="102">
        <f>SUM(,I22,K22)</f>
        <v>1400</v>
      </c>
      <c r="M22" s="117"/>
    </row>
    <row r="23" spans="1:13" ht="18.75" customHeight="1" thickBot="1" thickTop="1">
      <c r="A23" s="585" t="s">
        <v>14</v>
      </c>
      <c r="B23" s="586"/>
      <c r="C23" s="586"/>
      <c r="D23" s="586"/>
      <c r="E23" s="586"/>
      <c r="F23" s="586"/>
      <c r="G23" s="586"/>
      <c r="H23" s="587"/>
      <c r="I23" s="119">
        <f>SUM(I8:I22)</f>
        <v>77420</v>
      </c>
      <c r="J23" s="119"/>
      <c r="K23" s="119">
        <f>SUM(K8:K22)</f>
        <v>19227</v>
      </c>
      <c r="L23" s="119">
        <f>SUM(L8:L22)</f>
        <v>96647</v>
      </c>
      <c r="M23" s="120"/>
    </row>
    <row r="24" spans="1:13" ht="18.75" customHeight="1" thickTop="1">
      <c r="A24" s="127"/>
      <c r="B24" s="127"/>
      <c r="C24" s="127"/>
      <c r="E24" s="127"/>
      <c r="F24" s="356"/>
      <c r="G24" s="356"/>
      <c r="H24" s="356"/>
      <c r="I24" s="357"/>
      <c r="J24" s="357"/>
      <c r="K24" s="357"/>
      <c r="L24" s="357"/>
      <c r="M24" s="356"/>
    </row>
    <row r="25" spans="1:13" ht="18.75" customHeight="1">
      <c r="A25" s="127"/>
      <c r="B25" s="127"/>
      <c r="C25" s="127"/>
      <c r="E25" s="565" t="s">
        <v>97</v>
      </c>
      <c r="F25" s="565"/>
      <c r="G25" s="565"/>
      <c r="H25" s="565"/>
      <c r="I25" s="565" t="s">
        <v>98</v>
      </c>
      <c r="J25" s="565"/>
      <c r="K25" s="565"/>
      <c r="L25" s="565"/>
      <c r="M25" s="356"/>
    </row>
    <row r="26" spans="1:13" ht="21">
      <c r="A26" s="127"/>
      <c r="B26" s="127"/>
      <c r="C26" s="127"/>
      <c r="E26" s="565" t="s">
        <v>99</v>
      </c>
      <c r="F26" s="565"/>
      <c r="G26" s="565"/>
      <c r="H26" s="565"/>
      <c r="I26" s="565" t="s">
        <v>99</v>
      </c>
      <c r="J26" s="565"/>
      <c r="K26" s="565"/>
      <c r="L26" s="565"/>
      <c r="M26" s="356"/>
    </row>
    <row r="27" spans="1:13" ht="21">
      <c r="A27" s="127"/>
      <c r="B27" s="127"/>
      <c r="C27" s="127"/>
      <c r="E27" s="265"/>
      <c r="F27" s="265"/>
      <c r="G27" s="265"/>
      <c r="H27" s="265"/>
      <c r="I27" s="565" t="s">
        <v>100</v>
      </c>
      <c r="J27" s="565"/>
      <c r="K27" s="565"/>
      <c r="L27" s="565"/>
      <c r="M27" s="356"/>
    </row>
    <row r="28" spans="1:13" ht="18.75" customHeight="1">
      <c r="A28" s="566" t="s">
        <v>26</v>
      </c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352" t="s">
        <v>95</v>
      </c>
      <c r="M28" s="352"/>
    </row>
    <row r="29" spans="1:13" ht="18" customHeight="1">
      <c r="A29" s="131" t="s">
        <v>80</v>
      </c>
      <c r="B29" s="131"/>
      <c r="C29" s="126"/>
      <c r="D29" s="126"/>
      <c r="E29" s="126">
        <f>+E2</f>
        <v>0</v>
      </c>
      <c r="F29" s="122"/>
      <c r="G29" s="123"/>
      <c r="H29" s="124"/>
      <c r="I29" s="127"/>
      <c r="J29" s="126"/>
      <c r="K29" s="126"/>
      <c r="L29" s="126"/>
      <c r="M29" s="126"/>
    </row>
    <row r="30" spans="1:13" ht="18" customHeight="1" thickBot="1">
      <c r="A30" s="569" t="s">
        <v>0</v>
      </c>
      <c r="B30" s="569"/>
      <c r="C30" s="569"/>
      <c r="D30" s="126" t="str">
        <f>+D3</f>
        <v>โรงเรียน</v>
      </c>
      <c r="E30" s="126"/>
      <c r="F30" s="126"/>
      <c r="G30" s="126"/>
      <c r="H30" s="126"/>
      <c r="I30" s="128" t="s">
        <v>96</v>
      </c>
      <c r="J30" s="129" t="str">
        <f>+J3</f>
        <v>สพป.ขอนแก่น เขต 1</v>
      </c>
      <c r="K30" s="129"/>
      <c r="L30" s="129"/>
      <c r="M30" s="129"/>
    </row>
    <row r="31" spans="1:13" ht="18" customHeight="1" thickTop="1">
      <c r="A31" s="580" t="s">
        <v>3</v>
      </c>
      <c r="B31" s="572" t="s">
        <v>4</v>
      </c>
      <c r="C31" s="573"/>
      <c r="D31" s="573"/>
      <c r="E31" s="573"/>
      <c r="F31" s="576" t="s">
        <v>11</v>
      </c>
      <c r="G31" s="578" t="s">
        <v>13</v>
      </c>
      <c r="H31" s="567" t="s">
        <v>19</v>
      </c>
      <c r="I31" s="568"/>
      <c r="J31" s="567" t="s">
        <v>15</v>
      </c>
      <c r="K31" s="568"/>
      <c r="L31" s="570" t="s">
        <v>17</v>
      </c>
      <c r="M31" s="580" t="s">
        <v>5</v>
      </c>
    </row>
    <row r="32" spans="1:13" ht="22.5" customHeight="1" thickBot="1">
      <c r="A32" s="581"/>
      <c r="B32" s="574"/>
      <c r="C32" s="575"/>
      <c r="D32" s="575"/>
      <c r="E32" s="575"/>
      <c r="F32" s="577"/>
      <c r="G32" s="579"/>
      <c r="H32" s="95" t="s">
        <v>27</v>
      </c>
      <c r="I32" s="95" t="s">
        <v>16</v>
      </c>
      <c r="J32" s="95" t="s">
        <v>27</v>
      </c>
      <c r="K32" s="95" t="s">
        <v>16</v>
      </c>
      <c r="L32" s="571"/>
      <c r="M32" s="581"/>
    </row>
    <row r="33" spans="1:13" ht="18" customHeight="1" thickTop="1">
      <c r="A33" s="96">
        <v>2</v>
      </c>
      <c r="B33" s="430" t="s">
        <v>190</v>
      </c>
      <c r="C33" s="431"/>
      <c r="D33" s="431"/>
      <c r="E33" s="432"/>
      <c r="F33" s="97"/>
      <c r="G33" s="98"/>
      <c r="H33" s="99"/>
      <c r="I33" s="100">
        <f>SUM(H33)*$F33</f>
        <v>0</v>
      </c>
      <c r="J33" s="101"/>
      <c r="K33" s="100">
        <f>SUM(J33)*$F33</f>
        <v>0</v>
      </c>
      <c r="L33" s="102">
        <f>SUM(,I33,K33)</f>
        <v>0</v>
      </c>
      <c r="M33" s="98"/>
    </row>
    <row r="34" spans="1:13" ht="18" customHeight="1">
      <c r="A34" s="132"/>
      <c r="B34" s="458" t="s">
        <v>168</v>
      </c>
      <c r="C34" s="459"/>
      <c r="D34" s="459"/>
      <c r="E34" s="460"/>
      <c r="F34" s="107"/>
      <c r="G34" s="108"/>
      <c r="H34" s="109"/>
      <c r="I34" s="100">
        <f>SUM(H34)*$F34</f>
        <v>0</v>
      </c>
      <c r="J34" s="133"/>
      <c r="K34" s="100">
        <f>SUM(J34)*$F34</f>
        <v>0</v>
      </c>
      <c r="L34" s="102">
        <f>SUM(,I34,K34)</f>
        <v>0</v>
      </c>
      <c r="M34" s="108"/>
    </row>
    <row r="35" spans="1:13" ht="18" customHeight="1">
      <c r="A35" s="134"/>
      <c r="B35" s="461" t="s">
        <v>191</v>
      </c>
      <c r="C35" s="462"/>
      <c r="D35" s="462"/>
      <c r="E35" s="463"/>
      <c r="F35" s="401">
        <v>252</v>
      </c>
      <c r="G35" s="401" t="s">
        <v>173</v>
      </c>
      <c r="H35" s="401">
        <v>0</v>
      </c>
      <c r="I35" s="401">
        <v>0</v>
      </c>
      <c r="J35" s="401">
        <v>25</v>
      </c>
      <c r="K35" s="402">
        <f>J35*F35</f>
        <v>6300</v>
      </c>
      <c r="L35" s="403">
        <f>I35+K35</f>
        <v>6300</v>
      </c>
      <c r="M35" s="138"/>
    </row>
    <row r="36" spans="1:13" ht="18" customHeight="1">
      <c r="A36" s="132"/>
      <c r="B36" s="470" t="s">
        <v>180</v>
      </c>
      <c r="C36" s="471"/>
      <c r="D36" s="471"/>
      <c r="E36" s="472"/>
      <c r="F36" s="401">
        <v>162</v>
      </c>
      <c r="G36" s="401" t="s">
        <v>173</v>
      </c>
      <c r="H36" s="401">
        <v>0</v>
      </c>
      <c r="I36" s="401">
        <v>0</v>
      </c>
      <c r="J36" s="401">
        <v>35</v>
      </c>
      <c r="K36" s="402">
        <f aca="true" t="shared" si="3" ref="K36:K45">J36*F36</f>
        <v>5670</v>
      </c>
      <c r="L36" s="403">
        <f aca="true" t="shared" si="4" ref="L36:L45">I36+K36</f>
        <v>5670</v>
      </c>
      <c r="M36" s="138"/>
    </row>
    <row r="37" spans="1:13" ht="18" customHeight="1">
      <c r="A37" s="141"/>
      <c r="B37" s="439" t="s">
        <v>170</v>
      </c>
      <c r="C37" s="440"/>
      <c r="D37" s="440"/>
      <c r="E37" s="441"/>
      <c r="F37" s="401"/>
      <c r="G37" s="401"/>
      <c r="H37" s="401"/>
      <c r="I37" s="401"/>
      <c r="J37" s="401"/>
      <c r="K37" s="402"/>
      <c r="L37" s="403"/>
      <c r="M37" s="147"/>
    </row>
    <row r="38" spans="1:13" ht="18" customHeight="1">
      <c r="A38" s="141"/>
      <c r="B38" s="442" t="s">
        <v>199</v>
      </c>
      <c r="C38" s="443"/>
      <c r="D38" s="443"/>
      <c r="E38" s="444"/>
      <c r="F38" s="404" t="s">
        <v>205</v>
      </c>
      <c r="G38" s="404" t="s">
        <v>12</v>
      </c>
      <c r="H38" s="404" t="s">
        <v>200</v>
      </c>
      <c r="I38" s="405">
        <f>H38*F38</f>
        <v>22512</v>
      </c>
      <c r="J38" s="404" t="s">
        <v>203</v>
      </c>
      <c r="K38" s="402">
        <f t="shared" si="3"/>
        <v>15120</v>
      </c>
      <c r="L38" s="403">
        <f t="shared" si="4"/>
        <v>37632</v>
      </c>
      <c r="M38" s="147" t="s">
        <v>209</v>
      </c>
    </row>
    <row r="39" spans="1:13" ht="18" customHeight="1">
      <c r="A39" s="141"/>
      <c r="B39" s="445" t="s">
        <v>206</v>
      </c>
      <c r="C39" s="446"/>
      <c r="D39" s="446"/>
      <c r="E39" s="447"/>
      <c r="F39" s="404" t="s">
        <v>207</v>
      </c>
      <c r="G39" s="404" t="s">
        <v>175</v>
      </c>
      <c r="H39" s="404" t="s">
        <v>208</v>
      </c>
      <c r="I39" s="405">
        <f aca="true" t="shared" si="5" ref="I39:I45">H39*F39</f>
        <v>2204</v>
      </c>
      <c r="J39" s="404" t="s">
        <v>174</v>
      </c>
      <c r="K39" s="402">
        <f t="shared" si="3"/>
        <v>2660</v>
      </c>
      <c r="L39" s="403">
        <f t="shared" si="4"/>
        <v>4864</v>
      </c>
      <c r="M39" s="147" t="s">
        <v>209</v>
      </c>
    </row>
    <row r="40" spans="1:13" ht="18" customHeight="1">
      <c r="A40" s="141"/>
      <c r="B40" s="445" t="s">
        <v>201</v>
      </c>
      <c r="C40" s="446"/>
      <c r="D40" s="446"/>
      <c r="E40" s="447"/>
      <c r="F40" s="404" t="s">
        <v>195</v>
      </c>
      <c r="G40" s="404" t="s">
        <v>176</v>
      </c>
      <c r="H40" s="404" t="s">
        <v>202</v>
      </c>
      <c r="I40" s="405">
        <f t="shared" si="5"/>
        <v>5700</v>
      </c>
      <c r="J40" s="404" t="s">
        <v>204</v>
      </c>
      <c r="K40" s="402">
        <f t="shared" si="3"/>
        <v>0</v>
      </c>
      <c r="L40" s="403">
        <f t="shared" si="4"/>
        <v>5700</v>
      </c>
      <c r="M40" s="147"/>
    </row>
    <row r="41" spans="1:13" ht="18" customHeight="1">
      <c r="A41" s="141"/>
      <c r="B41" s="445" t="s">
        <v>213</v>
      </c>
      <c r="C41" s="446"/>
      <c r="D41" s="446"/>
      <c r="E41" s="447"/>
      <c r="F41" s="404" t="s">
        <v>178</v>
      </c>
      <c r="G41" s="404" t="s">
        <v>176</v>
      </c>
      <c r="H41" s="404" t="s">
        <v>179</v>
      </c>
      <c r="I41" s="405">
        <f t="shared" si="5"/>
        <v>21250</v>
      </c>
      <c r="J41" s="404" t="s">
        <v>177</v>
      </c>
      <c r="K41" s="402">
        <f t="shared" si="3"/>
        <v>1250</v>
      </c>
      <c r="L41" s="403">
        <f t="shared" si="4"/>
        <v>22500</v>
      </c>
      <c r="M41" s="138"/>
    </row>
    <row r="42" spans="1:13" ht="18" customHeight="1">
      <c r="A42" s="141"/>
      <c r="B42" s="442" t="s">
        <v>215</v>
      </c>
      <c r="C42" s="443"/>
      <c r="D42" s="443"/>
      <c r="E42" s="444"/>
      <c r="F42" s="404" t="s">
        <v>207</v>
      </c>
      <c r="G42" s="404" t="s">
        <v>175</v>
      </c>
      <c r="H42" s="404" t="s">
        <v>216</v>
      </c>
      <c r="I42" s="405">
        <f t="shared" si="5"/>
        <v>8132</v>
      </c>
      <c r="J42" s="404" t="s">
        <v>217</v>
      </c>
      <c r="K42" s="402">
        <f t="shared" si="3"/>
        <v>3572</v>
      </c>
      <c r="L42" s="403">
        <f t="shared" si="4"/>
        <v>11704</v>
      </c>
      <c r="M42" s="147"/>
    </row>
    <row r="43" spans="1:13" ht="18" customHeight="1">
      <c r="A43" s="141"/>
      <c r="B43" s="559" t="s">
        <v>214</v>
      </c>
      <c r="C43" s="560"/>
      <c r="D43" s="560"/>
      <c r="E43" s="561"/>
      <c r="F43" s="404" t="s">
        <v>192</v>
      </c>
      <c r="G43" s="404" t="s">
        <v>173</v>
      </c>
      <c r="H43" s="404" t="s">
        <v>211</v>
      </c>
      <c r="I43" s="405">
        <f t="shared" si="5"/>
        <v>75978</v>
      </c>
      <c r="J43" s="404" t="s">
        <v>212</v>
      </c>
      <c r="K43" s="402">
        <f t="shared" si="3"/>
        <v>14904</v>
      </c>
      <c r="L43" s="403">
        <f t="shared" si="4"/>
        <v>90882</v>
      </c>
      <c r="M43" s="147"/>
    </row>
    <row r="44" spans="1:13" ht="18" customHeight="1">
      <c r="A44" s="141"/>
      <c r="B44" s="423" t="s">
        <v>181</v>
      </c>
      <c r="C44" s="424"/>
      <c r="D44" s="424"/>
      <c r="E44" s="425"/>
      <c r="F44" s="135"/>
      <c r="G44" s="136"/>
      <c r="H44" s="102"/>
      <c r="I44" s="405"/>
      <c r="J44" s="146"/>
      <c r="K44" s="402"/>
      <c r="L44" s="403">
        <f t="shared" si="4"/>
        <v>0</v>
      </c>
      <c r="M44" s="147"/>
    </row>
    <row r="45" spans="1:13" ht="18" customHeight="1">
      <c r="A45" s="141"/>
      <c r="B45" s="412" t="s">
        <v>218</v>
      </c>
      <c r="C45" s="413"/>
      <c r="D45" s="413"/>
      <c r="E45" s="414"/>
      <c r="F45" s="135">
        <v>162</v>
      </c>
      <c r="G45" s="415" t="s">
        <v>173</v>
      </c>
      <c r="H45" s="417">
        <v>38</v>
      </c>
      <c r="I45" s="405">
        <f t="shared" si="5"/>
        <v>6156</v>
      </c>
      <c r="J45" s="416">
        <v>30</v>
      </c>
      <c r="K45" s="402">
        <f t="shared" si="3"/>
        <v>4860</v>
      </c>
      <c r="L45" s="403">
        <f t="shared" si="4"/>
        <v>11016</v>
      </c>
      <c r="M45" s="147"/>
    </row>
    <row r="46" spans="1:13" ht="18" customHeight="1">
      <c r="A46" s="132"/>
      <c r="B46" s="442" t="s">
        <v>210</v>
      </c>
      <c r="C46" s="443"/>
      <c r="D46" s="443"/>
      <c r="E46" s="444"/>
      <c r="F46" s="158">
        <v>76</v>
      </c>
      <c r="G46" s="415" t="s">
        <v>175</v>
      </c>
      <c r="H46" s="417">
        <v>400</v>
      </c>
      <c r="I46" s="139">
        <f>SUM(H46)*$F46</f>
        <v>30400</v>
      </c>
      <c r="J46" s="416">
        <v>25</v>
      </c>
      <c r="K46" s="100">
        <f>SUM(J46)*$F46</f>
        <v>1900</v>
      </c>
      <c r="L46" s="140">
        <f>SUM(,I46,K46)</f>
        <v>32300</v>
      </c>
      <c r="M46" s="147"/>
    </row>
    <row r="47" spans="1:13" ht="18" customHeight="1" thickBot="1">
      <c r="A47" s="141"/>
      <c r="B47" s="556" t="s">
        <v>219</v>
      </c>
      <c r="C47" s="557"/>
      <c r="D47" s="557"/>
      <c r="E47" s="558"/>
      <c r="F47" s="161">
        <v>90</v>
      </c>
      <c r="G47" s="162" t="s">
        <v>175</v>
      </c>
      <c r="H47" s="418">
        <v>30</v>
      </c>
      <c r="I47" s="100">
        <f>SUM(H47)*$F47</f>
        <v>2700</v>
      </c>
      <c r="J47" s="419">
        <v>40</v>
      </c>
      <c r="K47" s="100">
        <f>SUM(J47)*$F47</f>
        <v>3600</v>
      </c>
      <c r="L47" s="102">
        <f>SUM(,I47,K47)</f>
        <v>6300</v>
      </c>
      <c r="M47" s="138"/>
    </row>
    <row r="48" spans="1:13" ht="18" customHeight="1">
      <c r="A48" s="163"/>
      <c r="B48" s="164"/>
      <c r="C48" s="165"/>
      <c r="D48" s="166"/>
      <c r="E48" s="167" t="s">
        <v>82</v>
      </c>
      <c r="F48" s="168"/>
      <c r="G48" s="169"/>
      <c r="H48" s="170"/>
      <c r="I48" s="171">
        <f>SUM(I38:I47)</f>
        <v>175032</v>
      </c>
      <c r="J48" s="172"/>
      <c r="K48" s="173">
        <f>SUM(K35:K47)</f>
        <v>59836</v>
      </c>
      <c r="L48" s="173">
        <f>I48+K48</f>
        <v>234868</v>
      </c>
      <c r="M48" s="174"/>
    </row>
    <row r="49" spans="1:17" ht="18" customHeight="1" thickBot="1">
      <c r="A49" s="175"/>
      <c r="B49" s="164"/>
      <c r="C49" s="165"/>
      <c r="D49" s="166"/>
      <c r="E49" s="167" t="s">
        <v>83</v>
      </c>
      <c r="F49" s="168"/>
      <c r="G49" s="169"/>
      <c r="H49" s="176"/>
      <c r="I49" s="177">
        <f>I23+I48</f>
        <v>252452</v>
      </c>
      <c r="J49" s="178"/>
      <c r="K49" s="358">
        <f>K23+K48</f>
        <v>79063</v>
      </c>
      <c r="L49" s="358">
        <f>L23+L48</f>
        <v>331515</v>
      </c>
      <c r="M49" s="179"/>
      <c r="N49" s="359"/>
      <c r="O49" s="123"/>
      <c r="P49" s="123"/>
      <c r="Q49" s="123"/>
    </row>
    <row r="50" spans="1:13" ht="18.75" customHeight="1">
      <c r="A50" s="127"/>
      <c r="B50" s="127"/>
      <c r="C50" s="127"/>
      <c r="E50" s="127"/>
      <c r="F50" s="356"/>
      <c r="G50" s="356"/>
      <c r="H50" s="356"/>
      <c r="I50" s="357"/>
      <c r="J50" s="357"/>
      <c r="K50" s="357"/>
      <c r="L50" s="357"/>
      <c r="M50" s="356"/>
    </row>
    <row r="51" spans="1:13" ht="18.75" customHeight="1">
      <c r="A51" s="127"/>
      <c r="B51" s="127"/>
      <c r="C51" s="127"/>
      <c r="E51" s="565" t="s">
        <v>97</v>
      </c>
      <c r="F51" s="565"/>
      <c r="G51" s="565"/>
      <c r="H51" s="565"/>
      <c r="I51" s="565" t="s">
        <v>98</v>
      </c>
      <c r="J51" s="565"/>
      <c r="K51" s="565"/>
      <c r="L51" s="565"/>
      <c r="M51" s="356"/>
    </row>
    <row r="52" spans="1:13" ht="21">
      <c r="A52" s="127"/>
      <c r="B52" s="127"/>
      <c r="C52" s="127"/>
      <c r="E52" s="565" t="s">
        <v>99</v>
      </c>
      <c r="F52" s="565"/>
      <c r="G52" s="565"/>
      <c r="H52" s="565"/>
      <c r="I52" s="565" t="s">
        <v>99</v>
      </c>
      <c r="J52" s="565"/>
      <c r="K52" s="565"/>
      <c r="L52" s="565"/>
      <c r="M52" s="356"/>
    </row>
    <row r="53" spans="1:13" ht="21">
      <c r="A53" s="127"/>
      <c r="B53" s="127"/>
      <c r="C53" s="127"/>
      <c r="E53" s="265"/>
      <c r="F53" s="265"/>
      <c r="G53" s="265"/>
      <c r="H53" s="265"/>
      <c r="I53" s="565" t="s">
        <v>100</v>
      </c>
      <c r="J53" s="565"/>
      <c r="K53" s="565"/>
      <c r="L53" s="565"/>
      <c r="M53" s="356"/>
    </row>
  </sheetData>
  <sheetProtection/>
  <mergeCells count="64">
    <mergeCell ref="A1:K1"/>
    <mergeCell ref="A5:C5"/>
    <mergeCell ref="D5:H5"/>
    <mergeCell ref="I5:J5"/>
    <mergeCell ref="A6:A7"/>
    <mergeCell ref="B6:E7"/>
    <mergeCell ref="F6:F7"/>
    <mergeCell ref="G6:G7"/>
    <mergeCell ref="H6:I6"/>
    <mergeCell ref="A3:C3"/>
    <mergeCell ref="A4:C4"/>
    <mergeCell ref="D4:H4"/>
    <mergeCell ref="I4:J4"/>
    <mergeCell ref="J6:K6"/>
    <mergeCell ref="L6:L7"/>
    <mergeCell ref="M6:M7"/>
    <mergeCell ref="B8:E8"/>
    <mergeCell ref="B10:E10"/>
    <mergeCell ref="B11:E11"/>
    <mergeCell ref="B12:E12"/>
    <mergeCell ref="B13:E13"/>
    <mergeCell ref="B14:E14"/>
    <mergeCell ref="B15:E15"/>
    <mergeCell ref="B17:E17"/>
    <mergeCell ref="B18:E18"/>
    <mergeCell ref="B22:E22"/>
    <mergeCell ref="A23:H23"/>
    <mergeCell ref="B19:E19"/>
    <mergeCell ref="B20:E20"/>
    <mergeCell ref="M31:M32"/>
    <mergeCell ref="B33:E33"/>
    <mergeCell ref="B34:E34"/>
    <mergeCell ref="B35:E35"/>
    <mergeCell ref="A31:A32"/>
    <mergeCell ref="J31:K31"/>
    <mergeCell ref="I53:L53"/>
    <mergeCell ref="A30:C30"/>
    <mergeCell ref="E51:H51"/>
    <mergeCell ref="I51:L51"/>
    <mergeCell ref="E52:H52"/>
    <mergeCell ref="L31:L32"/>
    <mergeCell ref="B31:E32"/>
    <mergeCell ref="F31:F32"/>
    <mergeCell ref="G31:G32"/>
    <mergeCell ref="I52:L52"/>
    <mergeCell ref="B41:E41"/>
    <mergeCell ref="E25:H25"/>
    <mergeCell ref="I25:L25"/>
    <mergeCell ref="E26:H26"/>
    <mergeCell ref="I26:L26"/>
    <mergeCell ref="A28:K28"/>
    <mergeCell ref="I27:L27"/>
    <mergeCell ref="H31:I31"/>
    <mergeCell ref="B36:E36"/>
    <mergeCell ref="B46:E46"/>
    <mergeCell ref="B47:E47"/>
    <mergeCell ref="B43:E43"/>
    <mergeCell ref="B44:E44"/>
    <mergeCell ref="B9:E9"/>
    <mergeCell ref="B38:E38"/>
    <mergeCell ref="B39:E39"/>
    <mergeCell ref="B40:E40"/>
    <mergeCell ref="B42:E42"/>
    <mergeCell ref="B37:E37"/>
  </mergeCells>
  <printOptions horizontalCentered="1"/>
  <pageMargins left="0.3937007874015748" right="0.3937007874015748" top="0.9448818897637796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33"/>
  <sheetViews>
    <sheetView zoomScalePageLayoutView="0" workbookViewId="0" topLeftCell="A1">
      <selection activeCell="G29" sqref="G29:K29"/>
    </sheetView>
  </sheetViews>
  <sheetFormatPr defaultColWidth="9.140625" defaultRowHeight="12.75"/>
  <cols>
    <col min="1" max="1" width="7.8515625" style="279" customWidth="1"/>
    <col min="2" max="2" width="1.28515625" style="279" customWidth="1"/>
    <col min="3" max="3" width="4.140625" style="279" customWidth="1"/>
    <col min="4" max="4" width="12.8515625" style="279" customWidth="1"/>
    <col min="5" max="5" width="20.00390625" style="279" customWidth="1"/>
    <col min="6" max="6" width="11.7109375" style="279" customWidth="1"/>
    <col min="7" max="7" width="3.28125" style="279" customWidth="1"/>
    <col min="8" max="8" width="3.8515625" style="334" customWidth="1"/>
    <col min="9" max="9" width="8.421875" style="334" customWidth="1"/>
    <col min="10" max="10" width="6.8515625" style="334" customWidth="1"/>
    <col min="11" max="11" width="16.7109375" style="279" customWidth="1"/>
    <col min="12" max="12" width="3.28125" style="279" customWidth="1"/>
    <col min="13" max="16384" width="9.140625" style="279" customWidth="1"/>
  </cols>
  <sheetData>
    <row r="1" spans="1:11" ht="22.5">
      <c r="A1" s="525" t="s">
        <v>150</v>
      </c>
      <c r="B1" s="525"/>
      <c r="C1" s="525"/>
      <c r="D1" s="525"/>
      <c r="E1" s="525"/>
      <c r="F1" s="525"/>
      <c r="G1" s="525"/>
      <c r="H1" s="525"/>
      <c r="I1" s="525"/>
      <c r="J1" s="525"/>
      <c r="K1" s="335" t="s">
        <v>93</v>
      </c>
    </row>
    <row r="2" spans="1:11" ht="21">
      <c r="A2" s="508" t="s">
        <v>68</v>
      </c>
      <c r="B2" s="508"/>
      <c r="C2" s="508"/>
      <c r="D2" s="509"/>
      <c r="E2" s="509"/>
      <c r="F2" s="509"/>
      <c r="G2" s="509"/>
      <c r="H2" s="509"/>
      <c r="I2" s="509"/>
      <c r="J2" s="509"/>
      <c r="K2" s="509"/>
    </row>
    <row r="3" spans="1:11" ht="21">
      <c r="A3" s="488" t="s">
        <v>0</v>
      </c>
      <c r="B3" s="488"/>
      <c r="C3" s="488"/>
      <c r="D3" s="264" t="str">
        <f>+'ปร.4สองหน้า'!D3</f>
        <v>โรงเรียน</v>
      </c>
      <c r="E3" s="264"/>
      <c r="G3" s="264"/>
      <c r="H3" s="336" t="s">
        <v>149</v>
      </c>
      <c r="I3" s="489"/>
      <c r="J3" s="489"/>
      <c r="K3" s="489"/>
    </row>
    <row r="4" spans="1:11" ht="21">
      <c r="A4" s="488" t="s">
        <v>1</v>
      </c>
      <c r="B4" s="488"/>
      <c r="C4" s="287"/>
      <c r="D4" s="366" t="str">
        <f>+'ปร.5สองหน้า'!E4</f>
        <v>สพป.ขอนแก่น เขต 1</v>
      </c>
      <c r="E4" s="287"/>
      <c r="F4" s="287"/>
      <c r="G4" s="287"/>
      <c r="H4" s="287"/>
      <c r="I4" s="287"/>
      <c r="J4" s="287"/>
      <c r="K4" s="287"/>
    </row>
    <row r="5" spans="1:11" ht="21">
      <c r="A5" s="489" t="s">
        <v>70</v>
      </c>
      <c r="B5" s="489"/>
      <c r="C5" s="489"/>
      <c r="D5" s="489"/>
      <c r="E5" s="489"/>
      <c r="F5" s="337"/>
      <c r="G5" s="489" t="s">
        <v>11</v>
      </c>
      <c r="H5" s="489"/>
      <c r="I5" s="532"/>
      <c r="J5" s="532"/>
      <c r="K5" s="338" t="s">
        <v>12</v>
      </c>
    </row>
    <row r="6" spans="1:11" ht="21">
      <c r="A6" s="489" t="s">
        <v>2</v>
      </c>
      <c r="B6" s="489"/>
      <c r="C6" s="489"/>
      <c r="D6" s="489"/>
      <c r="E6" s="339"/>
      <c r="F6" s="338"/>
      <c r="G6" s="489"/>
      <c r="H6" s="489"/>
      <c r="I6" s="489"/>
      <c r="J6" s="493"/>
      <c r="K6" s="493"/>
    </row>
    <row r="7" spans="1:11" ht="12" customHeight="1" thickBot="1">
      <c r="A7" s="536"/>
      <c r="B7" s="536"/>
      <c r="C7" s="536"/>
      <c r="D7" s="536"/>
      <c r="E7" s="536"/>
      <c r="F7" s="536"/>
      <c r="G7" s="536"/>
      <c r="H7" s="536"/>
      <c r="I7" s="536"/>
      <c r="J7" s="536"/>
      <c r="K7" s="536"/>
    </row>
    <row r="8" spans="1:11" ht="21.75" customHeight="1" thickTop="1">
      <c r="A8" s="537" t="s">
        <v>3</v>
      </c>
      <c r="B8" s="510" t="s">
        <v>4</v>
      </c>
      <c r="C8" s="511"/>
      <c r="D8" s="511"/>
      <c r="E8" s="511"/>
      <c r="F8" s="511"/>
      <c r="G8" s="512"/>
      <c r="H8" s="529" t="s">
        <v>21</v>
      </c>
      <c r="I8" s="530"/>
      <c r="J8" s="531"/>
      <c r="K8" s="537" t="s">
        <v>5</v>
      </c>
    </row>
    <row r="9" spans="1:11" ht="21.75" customHeight="1" thickBot="1">
      <c r="A9" s="538"/>
      <c r="B9" s="513"/>
      <c r="C9" s="514"/>
      <c r="D9" s="514"/>
      <c r="E9" s="514"/>
      <c r="F9" s="514"/>
      <c r="G9" s="515"/>
      <c r="H9" s="533" t="s">
        <v>22</v>
      </c>
      <c r="I9" s="534"/>
      <c r="J9" s="535"/>
      <c r="K9" s="538"/>
    </row>
    <row r="10" spans="1:11" ht="21.75" thickTop="1">
      <c r="A10" s="297"/>
      <c r="B10" s="553" t="s">
        <v>6</v>
      </c>
      <c r="C10" s="554"/>
      <c r="D10" s="554"/>
      <c r="E10" s="554"/>
      <c r="F10" s="554"/>
      <c r="G10" s="555"/>
      <c r="H10" s="526"/>
      <c r="I10" s="527"/>
      <c r="J10" s="528"/>
      <c r="K10" s="297"/>
    </row>
    <row r="11" spans="1:11" ht="21">
      <c r="A11" s="340">
        <f>A10+1</f>
        <v>1</v>
      </c>
      <c r="B11" s="490" t="s">
        <v>86</v>
      </c>
      <c r="C11" s="489"/>
      <c r="D11" s="489"/>
      <c r="E11" s="489"/>
      <c r="F11" s="489"/>
      <c r="G11" s="491"/>
      <c r="H11" s="544">
        <f>+'ปร.5สองหน้า'!K19</f>
        <v>433400</v>
      </c>
      <c r="I11" s="545"/>
      <c r="J11" s="546"/>
      <c r="K11" s="301"/>
    </row>
    <row r="12" spans="1:11" ht="21">
      <c r="A12" s="340"/>
      <c r="B12" s="490"/>
      <c r="C12" s="489"/>
      <c r="D12" s="489"/>
      <c r="E12" s="489"/>
      <c r="F12" s="489"/>
      <c r="G12" s="491"/>
      <c r="H12" s="544"/>
      <c r="I12" s="545"/>
      <c r="J12" s="546"/>
      <c r="K12" s="301"/>
    </row>
    <row r="13" spans="1:11" ht="21">
      <c r="A13" s="340"/>
      <c r="B13" s="490"/>
      <c r="C13" s="489"/>
      <c r="D13" s="489"/>
      <c r="E13" s="489"/>
      <c r="F13" s="489"/>
      <c r="G13" s="491"/>
      <c r="H13" s="544"/>
      <c r="I13" s="545"/>
      <c r="J13" s="546"/>
      <c r="K13" s="301"/>
    </row>
    <row r="14" spans="1:11" ht="21">
      <c r="A14" s="298"/>
      <c r="B14" s="542"/>
      <c r="C14" s="532"/>
      <c r="D14" s="532"/>
      <c r="E14" s="532"/>
      <c r="F14" s="532"/>
      <c r="G14" s="543"/>
      <c r="H14" s="544"/>
      <c r="I14" s="545"/>
      <c r="J14" s="546"/>
      <c r="K14" s="301"/>
    </row>
    <row r="15" spans="1:11" ht="21">
      <c r="A15" s="298"/>
      <c r="B15" s="542"/>
      <c r="C15" s="532"/>
      <c r="D15" s="532"/>
      <c r="E15" s="532"/>
      <c r="F15" s="532"/>
      <c r="G15" s="543"/>
      <c r="H15" s="544"/>
      <c r="I15" s="545"/>
      <c r="J15" s="546"/>
      <c r="K15" s="301"/>
    </row>
    <row r="16" spans="1:11" ht="21">
      <c r="A16" s="298"/>
      <c r="B16" s="542"/>
      <c r="C16" s="532"/>
      <c r="D16" s="532"/>
      <c r="E16" s="532"/>
      <c r="F16" s="532"/>
      <c r="G16" s="543"/>
      <c r="H16" s="544"/>
      <c r="I16" s="545"/>
      <c r="J16" s="546"/>
      <c r="K16" s="301"/>
    </row>
    <row r="17" spans="1:11" ht="21">
      <c r="A17" s="298"/>
      <c r="B17" s="542"/>
      <c r="C17" s="532"/>
      <c r="D17" s="532"/>
      <c r="E17" s="532"/>
      <c r="F17" s="532"/>
      <c r="G17" s="543"/>
      <c r="H17" s="544"/>
      <c r="I17" s="545"/>
      <c r="J17" s="546"/>
      <c r="K17" s="301"/>
    </row>
    <row r="18" spans="1:11" ht="21">
      <c r="A18" s="298"/>
      <c r="B18" s="542"/>
      <c r="C18" s="532"/>
      <c r="D18" s="532"/>
      <c r="E18" s="532"/>
      <c r="F18" s="532"/>
      <c r="G18" s="543"/>
      <c r="H18" s="544"/>
      <c r="I18" s="545"/>
      <c r="J18" s="546"/>
      <c r="K18" s="301"/>
    </row>
    <row r="19" spans="1:11" ht="21.75" thickBot="1">
      <c r="A19" s="341"/>
      <c r="B19" s="547"/>
      <c r="C19" s="548"/>
      <c r="D19" s="548"/>
      <c r="E19" s="548"/>
      <c r="F19" s="548"/>
      <c r="G19" s="549"/>
      <c r="H19" s="550"/>
      <c r="I19" s="551"/>
      <c r="J19" s="552"/>
      <c r="K19" s="342"/>
    </row>
    <row r="20" spans="1:11" ht="22.5" thickBot="1" thickTop="1">
      <c r="A20" s="524" t="s">
        <v>6</v>
      </c>
      <c r="B20" s="516" t="s">
        <v>8</v>
      </c>
      <c r="C20" s="517"/>
      <c r="D20" s="517"/>
      <c r="E20" s="517"/>
      <c r="F20" s="517"/>
      <c r="G20" s="518"/>
      <c r="H20" s="539">
        <f>SUM(H11:H19)</f>
        <v>433400</v>
      </c>
      <c r="I20" s="540"/>
      <c r="J20" s="541"/>
      <c r="K20" s="343" t="s">
        <v>9</v>
      </c>
    </row>
    <row r="21" spans="1:11" ht="22.5" thickBot="1" thickTop="1">
      <c r="A21" s="483"/>
      <c r="B21" s="498" t="str">
        <f>"("&amp;_xlfn.BAHTTEXT(H20)&amp;")"</f>
        <v>(สี่แสนสามหมื่นสามพันสี่ร้อยบาทถ้วน)</v>
      </c>
      <c r="C21" s="499"/>
      <c r="D21" s="499"/>
      <c r="E21" s="499"/>
      <c r="F21" s="499"/>
      <c r="G21" s="499"/>
      <c r="H21" s="499"/>
      <c r="I21" s="499"/>
      <c r="J21" s="499"/>
      <c r="K21" s="344"/>
    </row>
    <row r="22" spans="2:11" s="345" customFormat="1" ht="21.75" thickTop="1">
      <c r="B22" s="523"/>
      <c r="C22" s="523"/>
      <c r="D22" s="523"/>
      <c r="E22" s="473"/>
      <c r="F22" s="473"/>
      <c r="G22" s="324"/>
      <c r="H22" s="346"/>
      <c r="I22" s="346"/>
      <c r="J22" s="346"/>
      <c r="K22" s="346"/>
    </row>
    <row r="23" spans="1:13" s="345" customFormat="1" ht="21">
      <c r="A23" s="500" t="s">
        <v>71</v>
      </c>
      <c r="B23" s="500"/>
      <c r="C23" s="500"/>
      <c r="D23" s="500"/>
      <c r="E23" s="480" t="s">
        <v>72</v>
      </c>
      <c r="F23" s="480"/>
      <c r="G23" s="480"/>
      <c r="H23" s="480"/>
      <c r="I23" s="347"/>
      <c r="J23" s="347"/>
      <c r="K23" s="325"/>
      <c r="L23" s="348"/>
      <c r="M23" s="349"/>
    </row>
    <row r="24" spans="1:13" ht="30" customHeight="1">
      <c r="A24" s="349"/>
      <c r="B24" s="523"/>
      <c r="C24" s="523"/>
      <c r="D24" s="523"/>
      <c r="E24" s="522" t="s">
        <v>73</v>
      </c>
      <c r="F24" s="522"/>
      <c r="G24" s="522"/>
      <c r="H24" s="522"/>
      <c r="I24" s="351"/>
      <c r="J24" s="351"/>
      <c r="K24" s="325"/>
      <c r="L24" s="351"/>
      <c r="M24" s="325"/>
    </row>
    <row r="25" spans="1:13" ht="21">
      <c r="A25" s="500" t="s">
        <v>74</v>
      </c>
      <c r="B25" s="500"/>
      <c r="C25" s="500"/>
      <c r="D25" s="500"/>
      <c r="E25" s="480" t="s">
        <v>72</v>
      </c>
      <c r="F25" s="480"/>
      <c r="G25" s="521" t="s">
        <v>160</v>
      </c>
      <c r="H25" s="521"/>
      <c r="I25" s="521"/>
      <c r="J25" s="521"/>
      <c r="K25" s="521"/>
      <c r="L25" s="351"/>
      <c r="M25" s="325"/>
    </row>
    <row r="26" spans="1:13" ht="21">
      <c r="A26" s="325"/>
      <c r="B26" s="506"/>
      <c r="C26" s="506"/>
      <c r="D26" s="506"/>
      <c r="E26" s="522" t="s">
        <v>73</v>
      </c>
      <c r="F26" s="522"/>
      <c r="G26" s="347"/>
      <c r="H26" s="325"/>
      <c r="I26" s="351"/>
      <c r="J26" s="351"/>
      <c r="K26" s="325"/>
      <c r="L26" s="351"/>
      <c r="M26" s="325"/>
    </row>
    <row r="27" spans="1:13" ht="30" customHeight="1">
      <c r="A27" s="500" t="s">
        <v>74</v>
      </c>
      <c r="B27" s="500"/>
      <c r="C27" s="500"/>
      <c r="D27" s="500"/>
      <c r="E27" s="480" t="s">
        <v>72</v>
      </c>
      <c r="F27" s="480"/>
      <c r="G27" s="521" t="s">
        <v>157</v>
      </c>
      <c r="H27" s="521"/>
      <c r="I27" s="521"/>
      <c r="J27" s="521"/>
      <c r="K27" s="521"/>
      <c r="L27" s="351"/>
      <c r="M27" s="325"/>
    </row>
    <row r="28" spans="1:13" ht="21">
      <c r="A28" s="325"/>
      <c r="B28" s="506"/>
      <c r="C28" s="506"/>
      <c r="D28" s="506"/>
      <c r="E28" s="522" t="s">
        <v>161</v>
      </c>
      <c r="F28" s="522"/>
      <c r="G28" s="521" t="s">
        <v>158</v>
      </c>
      <c r="H28" s="521"/>
      <c r="I28" s="521"/>
      <c r="J28" s="521"/>
      <c r="K28" s="521"/>
      <c r="L28" s="351"/>
      <c r="M28" s="325"/>
    </row>
    <row r="29" spans="1:13" ht="30" customHeight="1">
      <c r="A29" s="500" t="s">
        <v>76</v>
      </c>
      <c r="B29" s="500"/>
      <c r="C29" s="500"/>
      <c r="D29" s="500"/>
      <c r="E29" s="480" t="s">
        <v>72</v>
      </c>
      <c r="F29" s="480"/>
      <c r="G29" s="521" t="s">
        <v>167</v>
      </c>
      <c r="H29" s="521"/>
      <c r="I29" s="521"/>
      <c r="J29" s="521"/>
      <c r="K29" s="521"/>
      <c r="L29" s="351"/>
      <c r="M29" s="325"/>
    </row>
    <row r="30" spans="1:13" ht="21">
      <c r="A30" s="325"/>
      <c r="B30" s="506"/>
      <c r="C30" s="506"/>
      <c r="D30" s="506"/>
      <c r="E30" s="522" t="s">
        <v>155</v>
      </c>
      <c r="F30" s="522"/>
      <c r="G30" s="521" t="s">
        <v>158</v>
      </c>
      <c r="H30" s="521"/>
      <c r="I30" s="521"/>
      <c r="J30" s="521"/>
      <c r="K30" s="521"/>
      <c r="L30" s="351"/>
      <c r="M30" s="325"/>
    </row>
    <row r="31" spans="2:11" ht="37.5" customHeight="1">
      <c r="B31" s="506"/>
      <c r="C31" s="506"/>
      <c r="D31" s="506"/>
      <c r="E31" s="522"/>
      <c r="F31" s="522"/>
      <c r="G31" s="350"/>
      <c r="H31" s="347"/>
      <c r="I31" s="347"/>
      <c r="J31" s="347"/>
      <c r="K31" s="325"/>
    </row>
    <row r="32" spans="1:11" ht="30" customHeight="1">
      <c r="A32" s="507"/>
      <c r="B32" s="507"/>
      <c r="C32" s="507"/>
      <c r="D32" s="507"/>
      <c r="E32" s="507"/>
      <c r="F32" s="507"/>
      <c r="G32" s="507"/>
      <c r="H32" s="507"/>
      <c r="I32" s="507"/>
      <c r="J32" s="507"/>
      <c r="K32" s="507"/>
    </row>
    <row r="33" spans="2:11" ht="21">
      <c r="B33" s="500"/>
      <c r="C33" s="500"/>
      <c r="D33" s="500"/>
      <c r="E33" s="500"/>
      <c r="F33" s="500"/>
      <c r="G33" s="500"/>
      <c r="H33" s="500"/>
      <c r="I33" s="500"/>
      <c r="J33" s="500"/>
      <c r="K33" s="500"/>
    </row>
  </sheetData>
  <sheetProtection/>
  <mergeCells count="71">
    <mergeCell ref="G28:K28"/>
    <mergeCell ref="G30:K30"/>
    <mergeCell ref="G25:K25"/>
    <mergeCell ref="G27:K27"/>
    <mergeCell ref="G29:K29"/>
    <mergeCell ref="A3:C3"/>
    <mergeCell ref="I3:K3"/>
    <mergeCell ref="A6:D6"/>
    <mergeCell ref="G6:I6"/>
    <mergeCell ref="J6:K6"/>
    <mergeCell ref="A1:J1"/>
    <mergeCell ref="A4:B4"/>
    <mergeCell ref="A2:C2"/>
    <mergeCell ref="D2:K2"/>
    <mergeCell ref="A5:E5"/>
    <mergeCell ref="G5:H5"/>
    <mergeCell ref="I5:J5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A20:A21"/>
    <mergeCell ref="B20:G20"/>
    <mergeCell ref="H20:J20"/>
    <mergeCell ref="B21:J21"/>
    <mergeCell ref="G24:H24"/>
    <mergeCell ref="A25:D25"/>
    <mergeCell ref="E25:F25"/>
    <mergeCell ref="B26:D26"/>
    <mergeCell ref="E26:F26"/>
    <mergeCell ref="B22:D22"/>
    <mergeCell ref="E22:F22"/>
    <mergeCell ref="A23:D23"/>
    <mergeCell ref="E23:F23"/>
    <mergeCell ref="G23:H23"/>
    <mergeCell ref="A27:D27"/>
    <mergeCell ref="E27:F27"/>
    <mergeCell ref="B28:D28"/>
    <mergeCell ref="E28:F28"/>
    <mergeCell ref="B24:D24"/>
    <mergeCell ref="E24:F24"/>
    <mergeCell ref="B31:D31"/>
    <mergeCell ref="E31:F31"/>
    <mergeCell ref="A32:K32"/>
    <mergeCell ref="B33:K33"/>
    <mergeCell ref="A29:D29"/>
    <mergeCell ref="E29:F29"/>
    <mergeCell ref="B30:D30"/>
    <mergeCell ref="E30:F30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5"/>
  <sheetViews>
    <sheetView workbookViewId="0" topLeftCell="A1">
      <selection activeCell="J24" sqref="J24:L24"/>
    </sheetView>
  </sheetViews>
  <sheetFormatPr defaultColWidth="9.140625" defaultRowHeight="12.75"/>
  <cols>
    <col min="1" max="1" width="7.28125" style="363" customWidth="1"/>
    <col min="2" max="2" width="9.140625" style="363" customWidth="1"/>
    <col min="3" max="3" width="5.8515625" style="363" customWidth="1"/>
    <col min="4" max="4" width="2.7109375" style="363" customWidth="1"/>
    <col min="5" max="5" width="6.7109375" style="363" customWidth="1"/>
    <col min="6" max="6" width="1.7109375" style="363" customWidth="1"/>
    <col min="7" max="7" width="3.7109375" style="363" customWidth="1"/>
    <col min="8" max="8" width="5.8515625" style="363" customWidth="1"/>
    <col min="9" max="9" width="17.421875" style="363" customWidth="1"/>
    <col min="10" max="10" width="12.57421875" style="363" customWidth="1"/>
    <col min="11" max="11" width="14.8515625" style="363" customWidth="1"/>
    <col min="12" max="12" width="9.28125" style="363" customWidth="1"/>
    <col min="13" max="16384" width="9.140625" style="363" customWidth="1"/>
  </cols>
  <sheetData>
    <row r="1" spans="1:12" ht="21">
      <c r="A1" s="481" t="s">
        <v>150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278" t="s">
        <v>79</v>
      </c>
    </row>
    <row r="2" spans="1:12" ht="21">
      <c r="A2" s="280" t="s">
        <v>10</v>
      </c>
      <c r="B2" s="508" t="s">
        <v>68</v>
      </c>
      <c r="C2" s="508"/>
      <c r="D2" s="508"/>
      <c r="E2" s="509"/>
      <c r="F2" s="509"/>
      <c r="G2" s="509"/>
      <c r="H2" s="509"/>
      <c r="I2" s="509"/>
      <c r="J2" s="509"/>
      <c r="K2" s="509"/>
      <c r="L2" s="509"/>
    </row>
    <row r="3" spans="1:12" ht="21">
      <c r="A3" s="281" t="s">
        <v>10</v>
      </c>
      <c r="B3" s="282" t="s">
        <v>0</v>
      </c>
      <c r="C3" s="282"/>
      <c r="D3" s="282"/>
      <c r="E3" s="282" t="str">
        <f>+'ปร.4สองหน้า'!D3</f>
        <v>โรงเรียน</v>
      </c>
      <c r="F3" s="283"/>
      <c r="G3" s="283"/>
      <c r="H3" s="283"/>
      <c r="I3" s="283"/>
      <c r="J3" s="336" t="s">
        <v>149</v>
      </c>
      <c r="K3" s="594"/>
      <c r="L3" s="594"/>
    </row>
    <row r="4" spans="1:12" ht="21">
      <c r="A4" s="281" t="s">
        <v>10</v>
      </c>
      <c r="B4" s="286" t="s">
        <v>1</v>
      </c>
      <c r="C4" s="286"/>
      <c r="D4" s="286"/>
      <c r="E4" s="364" t="str">
        <f>+'ปร.4สองหน้า'!J3</f>
        <v>สพป.ขอนแก่น เขต 1</v>
      </c>
      <c r="F4" s="287"/>
      <c r="G4" s="287"/>
      <c r="H4" s="287"/>
      <c r="I4" s="287"/>
      <c r="J4" s="287"/>
      <c r="K4" s="287"/>
      <c r="L4" s="287"/>
    </row>
    <row r="5" spans="1:12" ht="21">
      <c r="A5" s="281" t="s">
        <v>10</v>
      </c>
      <c r="B5" s="489" t="s">
        <v>69</v>
      </c>
      <c r="C5" s="489"/>
      <c r="D5" s="489"/>
      <c r="E5" s="489"/>
      <c r="F5" s="489"/>
      <c r="G5" s="489"/>
      <c r="H5" s="489"/>
      <c r="I5" s="288" t="s">
        <v>11</v>
      </c>
      <c r="J5" s="83">
        <v>2</v>
      </c>
      <c r="K5" s="489" t="s">
        <v>12</v>
      </c>
      <c r="L5" s="489"/>
    </row>
    <row r="6" spans="1:12" ht="21">
      <c r="A6" s="281" t="s">
        <v>10</v>
      </c>
      <c r="B6" s="287" t="s">
        <v>2</v>
      </c>
      <c r="C6" s="287"/>
      <c r="D6" s="287"/>
      <c r="E6" s="287"/>
      <c r="F6" s="287"/>
      <c r="G6" s="595"/>
      <c r="H6" s="595"/>
      <c r="I6" s="494" t="s">
        <v>67</v>
      </c>
      <c r="J6" s="494"/>
      <c r="K6" s="493" t="s">
        <v>67</v>
      </c>
      <c r="L6" s="493"/>
    </row>
    <row r="7" spans="1:12" ht="21.75" thickBot="1">
      <c r="A7" s="289"/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ht="21.75" thickTop="1">
      <c r="A8" s="482" t="s">
        <v>3</v>
      </c>
      <c r="B8" s="510" t="s">
        <v>4</v>
      </c>
      <c r="C8" s="511"/>
      <c r="D8" s="511"/>
      <c r="E8" s="511"/>
      <c r="F8" s="511"/>
      <c r="G8" s="511"/>
      <c r="H8" s="511"/>
      <c r="I8" s="291" t="s">
        <v>24</v>
      </c>
      <c r="J8" s="519" t="s">
        <v>28</v>
      </c>
      <c r="K8" s="292" t="s">
        <v>21</v>
      </c>
      <c r="L8" s="482" t="s">
        <v>5</v>
      </c>
    </row>
    <row r="9" spans="1:12" ht="21.75" thickBot="1">
      <c r="A9" s="483"/>
      <c r="B9" s="513"/>
      <c r="C9" s="514"/>
      <c r="D9" s="514"/>
      <c r="E9" s="514"/>
      <c r="F9" s="514"/>
      <c r="G9" s="514"/>
      <c r="H9" s="514"/>
      <c r="I9" s="293" t="s">
        <v>22</v>
      </c>
      <c r="J9" s="520"/>
      <c r="K9" s="293" t="s">
        <v>22</v>
      </c>
      <c r="L9" s="483"/>
    </row>
    <row r="10" spans="1:12" ht="21.75" thickTop="1">
      <c r="A10" s="294">
        <v>1</v>
      </c>
      <c r="B10" s="495" t="s">
        <v>81</v>
      </c>
      <c r="C10" s="496"/>
      <c r="D10" s="496"/>
      <c r="E10" s="496"/>
      <c r="F10" s="496"/>
      <c r="G10" s="496"/>
      <c r="H10" s="496"/>
      <c r="I10" s="295">
        <f>+'ปร.4สองหน้า'!L49</f>
        <v>331515</v>
      </c>
      <c r="J10" s="296">
        <v>1.3074</v>
      </c>
      <c r="K10" s="295">
        <f>I10*J10</f>
        <v>433422.71099999995</v>
      </c>
      <c r="L10" s="297"/>
    </row>
    <row r="11" spans="1:12" ht="21">
      <c r="A11" s="298"/>
      <c r="B11" s="490"/>
      <c r="C11" s="489"/>
      <c r="D11" s="489"/>
      <c r="E11" s="489"/>
      <c r="F11" s="489"/>
      <c r="G11" s="489"/>
      <c r="H11" s="489"/>
      <c r="I11" s="299"/>
      <c r="J11" s="300"/>
      <c r="K11" s="299"/>
      <c r="L11" s="301"/>
    </row>
    <row r="12" spans="1:12" ht="21">
      <c r="A12" s="298"/>
      <c r="B12" s="592"/>
      <c r="C12" s="494"/>
      <c r="D12" s="494"/>
      <c r="E12" s="494"/>
      <c r="F12" s="494"/>
      <c r="G12" s="494"/>
      <c r="H12" s="593"/>
      <c r="I12" s="304"/>
      <c r="J12" s="300"/>
      <c r="K12" s="299"/>
      <c r="L12" s="301"/>
    </row>
    <row r="13" spans="1:12" ht="21">
      <c r="A13" s="298"/>
      <c r="B13" s="476"/>
      <c r="C13" s="477"/>
      <c r="D13" s="477"/>
      <c r="E13" s="477"/>
      <c r="F13" s="477"/>
      <c r="G13" s="477"/>
      <c r="H13" s="303"/>
      <c r="I13" s="300"/>
      <c r="J13" s="300"/>
      <c r="K13" s="307"/>
      <c r="L13" s="301"/>
    </row>
    <row r="14" spans="1:12" ht="18.75">
      <c r="A14" s="308"/>
      <c r="B14" s="476"/>
      <c r="C14" s="477"/>
      <c r="D14" s="477"/>
      <c r="E14" s="477"/>
      <c r="F14" s="477"/>
      <c r="G14" s="477"/>
      <c r="H14" s="303"/>
      <c r="I14" s="311"/>
      <c r="J14" s="311"/>
      <c r="K14" s="312"/>
      <c r="L14" s="313"/>
    </row>
    <row r="15" spans="1:12" ht="18.75">
      <c r="A15" s="313"/>
      <c r="B15" s="476"/>
      <c r="C15" s="477"/>
      <c r="D15" s="477"/>
      <c r="E15" s="477"/>
      <c r="F15" s="477"/>
      <c r="G15" s="477"/>
      <c r="H15" s="302"/>
      <c r="I15" s="311"/>
      <c r="J15" s="311"/>
      <c r="K15" s="312"/>
      <c r="L15" s="313"/>
    </row>
    <row r="16" spans="1:12" ht="18.75">
      <c r="A16" s="313"/>
      <c r="B16" s="476"/>
      <c r="C16" s="477"/>
      <c r="D16" s="477"/>
      <c r="E16" s="477"/>
      <c r="F16" s="477"/>
      <c r="G16" s="477"/>
      <c r="H16" s="302"/>
      <c r="I16" s="311"/>
      <c r="J16" s="311"/>
      <c r="K16" s="312"/>
      <c r="L16" s="313"/>
    </row>
    <row r="17" spans="1:12" ht="19.5" thickBot="1">
      <c r="A17" s="314"/>
      <c r="B17" s="474"/>
      <c r="C17" s="475"/>
      <c r="D17" s="475"/>
      <c r="E17" s="475"/>
      <c r="F17" s="475"/>
      <c r="G17" s="475"/>
      <c r="H17" s="315"/>
      <c r="I17" s="317"/>
      <c r="J17" s="317"/>
      <c r="K17" s="318"/>
      <c r="L17" s="314"/>
    </row>
    <row r="18" spans="1:12" ht="21.75" thickTop="1">
      <c r="A18" s="516" t="s">
        <v>23</v>
      </c>
      <c r="B18" s="517"/>
      <c r="C18" s="517"/>
      <c r="D18" s="517"/>
      <c r="E18" s="517"/>
      <c r="F18" s="517"/>
      <c r="G18" s="517"/>
      <c r="H18" s="517"/>
      <c r="I18" s="517"/>
      <c r="J18" s="518"/>
      <c r="K18" s="319">
        <f>SUM(K10:K17)</f>
        <v>433422.71099999995</v>
      </c>
      <c r="L18" s="320"/>
    </row>
    <row r="19" spans="1:12" ht="21.75" thickBot="1">
      <c r="A19" s="498" t="str">
        <f>"("&amp;_xlfn.BAHTTEXT(K19)&amp;")"</f>
        <v>(สี่แสนสามหมื่นสามพันสี่ร้อยบาทถ้วน)</v>
      </c>
      <c r="B19" s="499"/>
      <c r="C19" s="499"/>
      <c r="D19" s="499"/>
      <c r="E19" s="499"/>
      <c r="F19" s="499"/>
      <c r="G19" s="499"/>
      <c r="H19" s="499"/>
      <c r="I19" s="499"/>
      <c r="J19" s="321" t="s">
        <v>29</v>
      </c>
      <c r="K19" s="322">
        <f>ROUNDDOWN(K18,-2)</f>
        <v>433400</v>
      </c>
      <c r="L19" s="323" t="s">
        <v>9</v>
      </c>
    </row>
    <row r="20" spans="1:12" ht="21.75" thickTop="1">
      <c r="A20" s="280" t="s">
        <v>10</v>
      </c>
      <c r="B20" s="509"/>
      <c r="C20" s="509"/>
      <c r="D20" s="509"/>
      <c r="E20" s="509"/>
      <c r="F20" s="509"/>
      <c r="G20" s="509"/>
      <c r="H20" s="89"/>
      <c r="I20" s="509"/>
      <c r="J20" s="509"/>
      <c r="K20" s="509"/>
      <c r="L20" s="509"/>
    </row>
    <row r="21" spans="1:12" ht="21">
      <c r="A21" s="365" t="s">
        <v>10</v>
      </c>
      <c r="B21" s="591"/>
      <c r="C21" s="591"/>
      <c r="D21" s="591"/>
      <c r="E21" s="591"/>
      <c r="F21" s="591"/>
      <c r="G21" s="591"/>
      <c r="H21" s="90"/>
      <c r="I21" s="591"/>
      <c r="J21" s="591"/>
      <c r="K21" s="591"/>
      <c r="L21" s="591"/>
    </row>
    <row r="22" spans="1:12" ht="18.75">
      <c r="A22" s="123"/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</row>
    <row r="23" spans="1:12" ht="21">
      <c r="A23" s="325"/>
      <c r="B23" s="500" t="s">
        <v>71</v>
      </c>
      <c r="C23" s="500"/>
      <c r="D23" s="500"/>
      <c r="E23" s="500"/>
      <c r="F23" s="500"/>
      <c r="G23" s="480" t="s">
        <v>25</v>
      </c>
      <c r="H23" s="480"/>
      <c r="I23" s="480"/>
      <c r="J23" s="506"/>
      <c r="K23" s="506"/>
      <c r="L23" s="506"/>
    </row>
    <row r="24" spans="1:12" ht="18.75">
      <c r="A24" s="123"/>
      <c r="B24" s="473"/>
      <c r="C24" s="473"/>
      <c r="D24" s="473"/>
      <c r="E24" s="473"/>
      <c r="F24" s="473"/>
      <c r="G24" s="473" t="s">
        <v>132</v>
      </c>
      <c r="H24" s="473"/>
      <c r="I24" s="473"/>
      <c r="J24" s="473"/>
      <c r="K24" s="473"/>
      <c r="L24" s="473"/>
    </row>
    <row r="25" spans="1:12" ht="21">
      <c r="A25" s="325"/>
      <c r="B25" s="500" t="s">
        <v>74</v>
      </c>
      <c r="C25" s="500"/>
      <c r="D25" s="500"/>
      <c r="E25" s="500"/>
      <c r="F25" s="500"/>
      <c r="G25" s="480" t="s">
        <v>25</v>
      </c>
      <c r="H25" s="480"/>
      <c r="I25" s="480"/>
      <c r="J25" s="506" t="s">
        <v>162</v>
      </c>
      <c r="K25" s="506"/>
      <c r="L25" s="506"/>
    </row>
    <row r="26" spans="1:12" ht="18.75">
      <c r="A26" s="123"/>
      <c r="B26" s="473"/>
      <c r="C26" s="473"/>
      <c r="D26" s="473"/>
      <c r="E26" s="473"/>
      <c r="F26" s="473"/>
      <c r="G26" s="473" t="s">
        <v>132</v>
      </c>
      <c r="H26" s="473"/>
      <c r="I26" s="473"/>
      <c r="J26" s="473"/>
      <c r="K26" s="473"/>
      <c r="L26" s="473"/>
    </row>
    <row r="27" spans="1:12" ht="21">
      <c r="A27" s="325"/>
      <c r="B27" s="500" t="s">
        <v>74</v>
      </c>
      <c r="C27" s="500"/>
      <c r="D27" s="500"/>
      <c r="E27" s="500"/>
      <c r="F27" s="500"/>
      <c r="G27" s="480" t="s">
        <v>25</v>
      </c>
      <c r="H27" s="480"/>
      <c r="I27" s="480"/>
      <c r="J27" s="506" t="s">
        <v>157</v>
      </c>
      <c r="K27" s="506"/>
      <c r="L27" s="506"/>
    </row>
    <row r="28" spans="1:12" ht="21">
      <c r="A28" s="327"/>
      <c r="B28" s="473"/>
      <c r="C28" s="473"/>
      <c r="D28" s="473"/>
      <c r="E28" s="473"/>
      <c r="F28" s="473"/>
      <c r="G28" s="473" t="s">
        <v>161</v>
      </c>
      <c r="H28" s="473"/>
      <c r="I28" s="473"/>
      <c r="J28" s="506" t="s">
        <v>154</v>
      </c>
      <c r="K28" s="506"/>
      <c r="L28" s="506"/>
    </row>
    <row r="29" spans="1:12" ht="21">
      <c r="A29" s="328"/>
      <c r="B29" s="500" t="s">
        <v>76</v>
      </c>
      <c r="C29" s="500"/>
      <c r="D29" s="500"/>
      <c r="E29" s="500"/>
      <c r="F29" s="500"/>
      <c r="G29" s="480" t="s">
        <v>25</v>
      </c>
      <c r="H29" s="480"/>
      <c r="I29" s="480"/>
      <c r="J29" s="506" t="s">
        <v>167</v>
      </c>
      <c r="K29" s="506"/>
      <c r="L29" s="506"/>
    </row>
    <row r="30" spans="1:12" ht="21">
      <c r="A30" s="328"/>
      <c r="B30" s="473"/>
      <c r="C30" s="473"/>
      <c r="D30" s="473"/>
      <c r="E30" s="473"/>
      <c r="F30" s="473"/>
      <c r="G30" s="473" t="s">
        <v>155</v>
      </c>
      <c r="H30" s="473"/>
      <c r="I30" s="473"/>
      <c r="J30" s="506" t="s">
        <v>154</v>
      </c>
      <c r="K30" s="506"/>
      <c r="L30" s="506"/>
    </row>
    <row r="31" spans="1:12" ht="21">
      <c r="A31" s="279"/>
      <c r="B31" s="507"/>
      <c r="C31" s="507"/>
      <c r="D31" s="507"/>
      <c r="E31" s="507"/>
      <c r="F31" s="507"/>
      <c r="G31" s="480"/>
      <c r="H31" s="506"/>
      <c r="I31" s="506"/>
      <c r="J31" s="330"/>
      <c r="K31" s="330"/>
      <c r="L31" s="279"/>
    </row>
    <row r="32" spans="1:12" ht="21">
      <c r="A32" s="279"/>
      <c r="B32" s="507"/>
      <c r="C32" s="507"/>
      <c r="D32" s="507"/>
      <c r="E32" s="507"/>
      <c r="F32" s="507"/>
      <c r="G32" s="480"/>
      <c r="H32" s="506"/>
      <c r="I32" s="506"/>
      <c r="J32" s="330"/>
      <c r="K32" s="330"/>
      <c r="L32" s="279"/>
    </row>
    <row r="33" spans="1:12" ht="18.75">
      <c r="A33" s="94"/>
      <c r="B33" s="504"/>
      <c r="C33" s="504"/>
      <c r="D33" s="504"/>
      <c r="E33" s="504"/>
      <c r="F33" s="504"/>
      <c r="G33" s="473"/>
      <c r="H33" s="473"/>
      <c r="I33" s="473"/>
      <c r="J33" s="332"/>
      <c r="K33" s="333"/>
      <c r="L33" s="94"/>
    </row>
    <row r="34" spans="1:12" ht="18.75">
      <c r="A34" s="94"/>
      <c r="B34" s="331"/>
      <c r="C34" s="331"/>
      <c r="D34" s="331"/>
      <c r="E34" s="331"/>
      <c r="F34" s="331"/>
      <c r="G34" s="324"/>
      <c r="H34" s="324"/>
      <c r="I34" s="324"/>
      <c r="J34" s="332"/>
      <c r="K34" s="333"/>
      <c r="L34" s="94"/>
    </row>
    <row r="35" spans="1:12" ht="18.75">
      <c r="A35" s="94"/>
      <c r="B35" s="331"/>
      <c r="C35" s="331"/>
      <c r="D35" s="331"/>
      <c r="E35" s="331"/>
      <c r="F35" s="331"/>
      <c r="G35" s="324"/>
      <c r="H35" s="324"/>
      <c r="I35" s="324"/>
      <c r="J35" s="332"/>
      <c r="K35" s="333"/>
      <c r="L35" s="94"/>
    </row>
  </sheetData>
  <sheetProtection/>
  <mergeCells count="60">
    <mergeCell ref="A1:K1"/>
    <mergeCell ref="B2:D2"/>
    <mergeCell ref="E2:L2"/>
    <mergeCell ref="K3:L3"/>
    <mergeCell ref="J8:J9"/>
    <mergeCell ref="L8:L9"/>
    <mergeCell ref="B5:H5"/>
    <mergeCell ref="K5:L5"/>
    <mergeCell ref="G6:H6"/>
    <mergeCell ref="I6:J6"/>
    <mergeCell ref="K6:L6"/>
    <mergeCell ref="B15:G15"/>
    <mergeCell ref="A8:A9"/>
    <mergeCell ref="B8:H9"/>
    <mergeCell ref="B10:H10"/>
    <mergeCell ref="B11:H11"/>
    <mergeCell ref="B13:G13"/>
    <mergeCell ref="B12:H12"/>
    <mergeCell ref="B14:G14"/>
    <mergeCell ref="I20:L20"/>
    <mergeCell ref="B21:G21"/>
    <mergeCell ref="I21:L21"/>
    <mergeCell ref="B16:G16"/>
    <mergeCell ref="B17:G17"/>
    <mergeCell ref="A18:J18"/>
    <mergeCell ref="A19:I19"/>
    <mergeCell ref="B20:G20"/>
    <mergeCell ref="B22:F22"/>
    <mergeCell ref="G22:I22"/>
    <mergeCell ref="J22:L22"/>
    <mergeCell ref="B23:F23"/>
    <mergeCell ref="G23:I23"/>
    <mergeCell ref="J23:L23"/>
    <mergeCell ref="B24:F24"/>
    <mergeCell ref="G24:I24"/>
    <mergeCell ref="J24:L24"/>
    <mergeCell ref="J27:L27"/>
    <mergeCell ref="B28:F28"/>
    <mergeCell ref="G28:I28"/>
    <mergeCell ref="J28:L28"/>
    <mergeCell ref="G25:I25"/>
    <mergeCell ref="J25:L25"/>
    <mergeCell ref="B26:F26"/>
    <mergeCell ref="G26:I26"/>
    <mergeCell ref="J26:L26"/>
    <mergeCell ref="B25:F25"/>
    <mergeCell ref="J29:L29"/>
    <mergeCell ref="B30:F30"/>
    <mergeCell ref="G30:I30"/>
    <mergeCell ref="J30:L30"/>
    <mergeCell ref="B29:F29"/>
    <mergeCell ref="G29:I29"/>
    <mergeCell ref="B32:F32"/>
    <mergeCell ref="G32:I32"/>
    <mergeCell ref="B27:F27"/>
    <mergeCell ref="G27:I27"/>
    <mergeCell ref="B33:F33"/>
    <mergeCell ref="G33:I33"/>
    <mergeCell ref="B31:F31"/>
    <mergeCell ref="G31:I31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80"/>
  <sheetViews>
    <sheetView workbookViewId="0" topLeftCell="A28">
      <selection activeCell="B15" sqref="B15:E15"/>
    </sheetView>
  </sheetViews>
  <sheetFormatPr defaultColWidth="9.140625" defaultRowHeight="12.75"/>
  <cols>
    <col min="1" max="1" width="6.57421875" style="331" customWidth="1"/>
    <col min="2" max="2" width="5.28125" style="331" customWidth="1"/>
    <col min="3" max="3" width="2.28125" style="94" customWidth="1"/>
    <col min="4" max="4" width="6.8515625" style="94" customWidth="1"/>
    <col min="5" max="5" width="33.00390625" style="94" customWidth="1"/>
    <col min="6" max="6" width="7.00390625" style="333" bestFit="1" customWidth="1"/>
    <col min="7" max="7" width="6.8515625" style="94" customWidth="1"/>
    <col min="8" max="8" width="11.28125" style="361" customWidth="1"/>
    <col min="9" max="9" width="13.7109375" style="361" customWidth="1"/>
    <col min="10" max="10" width="10.421875" style="362" customWidth="1"/>
    <col min="11" max="11" width="11.28125" style="361" customWidth="1"/>
    <col min="12" max="12" width="13.140625" style="361" customWidth="1"/>
    <col min="13" max="13" width="8.00390625" style="94" customWidth="1"/>
    <col min="14" max="16384" width="9.140625" style="94" customWidth="1"/>
  </cols>
  <sheetData>
    <row r="1" spans="1:13" ht="21">
      <c r="A1" s="566" t="s">
        <v>26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352" t="s">
        <v>95</v>
      </c>
      <c r="M1" s="352"/>
    </row>
    <row r="2" spans="1:13" ht="21">
      <c r="A2" s="131" t="s">
        <v>80</v>
      </c>
      <c r="B2" s="131"/>
      <c r="C2" s="126"/>
      <c r="D2" s="126"/>
      <c r="E2" s="126"/>
      <c r="F2" s="122"/>
      <c r="G2" s="123"/>
      <c r="H2" s="124"/>
      <c r="I2" s="127"/>
      <c r="J2" s="126"/>
      <c r="K2" s="126"/>
      <c r="L2" s="126"/>
      <c r="M2" s="126"/>
    </row>
    <row r="3" spans="1:13" ht="18.75">
      <c r="A3" s="569" t="s">
        <v>0</v>
      </c>
      <c r="B3" s="569"/>
      <c r="C3" s="569"/>
      <c r="D3" s="126" t="s">
        <v>103</v>
      </c>
      <c r="E3" s="126"/>
      <c r="F3" s="126"/>
      <c r="G3" s="126"/>
      <c r="H3" s="126"/>
      <c r="I3" s="128" t="s">
        <v>96</v>
      </c>
      <c r="J3" s="129" t="s">
        <v>158</v>
      </c>
      <c r="K3" s="129"/>
      <c r="L3" s="129"/>
      <c r="M3" s="129"/>
    </row>
    <row r="4" spans="1:13" ht="19.5" thickBot="1">
      <c r="A4" s="569" t="s">
        <v>7</v>
      </c>
      <c r="B4" s="569"/>
      <c r="C4" s="569"/>
      <c r="D4" s="588"/>
      <c r="E4" s="588"/>
      <c r="F4" s="588"/>
      <c r="G4" s="588"/>
      <c r="H4" s="588"/>
      <c r="I4" s="589" t="s">
        <v>2</v>
      </c>
      <c r="J4" s="589"/>
      <c r="K4" s="130"/>
      <c r="L4" s="130"/>
      <c r="M4" s="130"/>
    </row>
    <row r="5" spans="1:13" ht="19.5" thickTop="1">
      <c r="A5" s="580" t="s">
        <v>3</v>
      </c>
      <c r="B5" s="572" t="s">
        <v>4</v>
      </c>
      <c r="C5" s="573"/>
      <c r="D5" s="573"/>
      <c r="E5" s="573"/>
      <c r="F5" s="576" t="s">
        <v>11</v>
      </c>
      <c r="G5" s="578" t="s">
        <v>13</v>
      </c>
      <c r="H5" s="567" t="s">
        <v>19</v>
      </c>
      <c r="I5" s="568"/>
      <c r="J5" s="567" t="s">
        <v>15</v>
      </c>
      <c r="K5" s="568"/>
      <c r="L5" s="570" t="s">
        <v>17</v>
      </c>
      <c r="M5" s="580" t="s">
        <v>5</v>
      </c>
    </row>
    <row r="6" spans="1:13" ht="19.5" thickBot="1">
      <c r="A6" s="581"/>
      <c r="B6" s="574"/>
      <c r="C6" s="575"/>
      <c r="D6" s="575"/>
      <c r="E6" s="575"/>
      <c r="F6" s="577"/>
      <c r="G6" s="579"/>
      <c r="H6" s="95" t="s">
        <v>27</v>
      </c>
      <c r="I6" s="95" t="s">
        <v>16</v>
      </c>
      <c r="J6" s="95" t="s">
        <v>27</v>
      </c>
      <c r="K6" s="95" t="s">
        <v>16</v>
      </c>
      <c r="L6" s="571"/>
      <c r="M6" s="581"/>
    </row>
    <row r="7" spans="1:13" ht="18.75" customHeight="1" thickTop="1">
      <c r="A7" s="96"/>
      <c r="B7" s="596"/>
      <c r="C7" s="597"/>
      <c r="D7" s="597"/>
      <c r="E7" s="598"/>
      <c r="F7" s="97"/>
      <c r="G7" s="98"/>
      <c r="H7" s="99"/>
      <c r="I7" s="100">
        <f aca="true" t="shared" si="0" ref="I7:I20">SUM(H7)*$F7</f>
        <v>0</v>
      </c>
      <c r="J7" s="101"/>
      <c r="K7" s="100">
        <f>SUM(J7)*$F7</f>
        <v>0</v>
      </c>
      <c r="L7" s="102">
        <f>SUM(,I7,K7)</f>
        <v>0</v>
      </c>
      <c r="M7" s="98"/>
    </row>
    <row r="8" spans="1:13" ht="18.75" customHeight="1">
      <c r="A8" s="96"/>
      <c r="B8" s="610"/>
      <c r="C8" s="611"/>
      <c r="D8" s="611"/>
      <c r="E8" s="612"/>
      <c r="F8" s="97"/>
      <c r="G8" s="98"/>
      <c r="H8" s="99"/>
      <c r="I8" s="100">
        <f t="shared" si="0"/>
        <v>0</v>
      </c>
      <c r="J8" s="101"/>
      <c r="K8" s="100">
        <f aca="true" t="shared" si="1" ref="K8:K20">SUM(J8)*$F8</f>
        <v>0</v>
      </c>
      <c r="L8" s="102">
        <f aca="true" t="shared" si="2" ref="L8:L20">SUM(,I8,K8)</f>
        <v>0</v>
      </c>
      <c r="M8" s="98"/>
    </row>
    <row r="9" spans="1:13" ht="18.75" customHeight="1">
      <c r="A9" s="106"/>
      <c r="B9" s="613"/>
      <c r="C9" s="614"/>
      <c r="D9" s="614"/>
      <c r="E9" s="615"/>
      <c r="F9" s="107"/>
      <c r="G9" s="108"/>
      <c r="H9" s="109"/>
      <c r="I9" s="100">
        <f t="shared" si="0"/>
        <v>0</v>
      </c>
      <c r="J9" s="109"/>
      <c r="K9" s="100">
        <f t="shared" si="1"/>
        <v>0</v>
      </c>
      <c r="L9" s="102">
        <f t="shared" si="2"/>
        <v>0</v>
      </c>
      <c r="M9" s="108"/>
    </row>
    <row r="10" spans="1:13" ht="18.75" customHeight="1">
      <c r="A10" s="106"/>
      <c r="B10" s="613"/>
      <c r="C10" s="614"/>
      <c r="D10" s="614"/>
      <c r="E10" s="615"/>
      <c r="F10" s="107"/>
      <c r="G10" s="108"/>
      <c r="H10" s="109"/>
      <c r="I10" s="100">
        <f t="shared" si="0"/>
        <v>0</v>
      </c>
      <c r="J10" s="109"/>
      <c r="K10" s="100">
        <f t="shared" si="1"/>
        <v>0</v>
      </c>
      <c r="L10" s="102">
        <f t="shared" si="2"/>
        <v>0</v>
      </c>
      <c r="M10" s="108"/>
    </row>
    <row r="11" spans="1:13" ht="18.75" customHeight="1">
      <c r="A11" s="106"/>
      <c r="B11" s="613"/>
      <c r="C11" s="614"/>
      <c r="D11" s="614"/>
      <c r="E11" s="615"/>
      <c r="F11" s="107"/>
      <c r="G11" s="108"/>
      <c r="H11" s="109"/>
      <c r="I11" s="100">
        <f t="shared" si="0"/>
        <v>0</v>
      </c>
      <c r="J11" s="109"/>
      <c r="K11" s="100">
        <f t="shared" si="1"/>
        <v>0</v>
      </c>
      <c r="L11" s="102">
        <f t="shared" si="2"/>
        <v>0</v>
      </c>
      <c r="M11" s="108"/>
    </row>
    <row r="12" spans="1:13" ht="18.75" customHeight="1">
      <c r="A12" s="106"/>
      <c r="B12" s="613"/>
      <c r="C12" s="614"/>
      <c r="D12" s="614"/>
      <c r="E12" s="615"/>
      <c r="F12" s="107"/>
      <c r="G12" s="108"/>
      <c r="H12" s="109"/>
      <c r="I12" s="100">
        <f t="shared" si="0"/>
        <v>0</v>
      </c>
      <c r="J12" s="109"/>
      <c r="K12" s="100">
        <f t="shared" si="1"/>
        <v>0</v>
      </c>
      <c r="L12" s="102">
        <f t="shared" si="2"/>
        <v>0</v>
      </c>
      <c r="M12" s="108"/>
    </row>
    <row r="13" spans="1:13" ht="18.75" customHeight="1">
      <c r="A13" s="106"/>
      <c r="B13" s="613"/>
      <c r="C13" s="614"/>
      <c r="D13" s="614"/>
      <c r="E13" s="615"/>
      <c r="F13" s="107"/>
      <c r="G13" s="108"/>
      <c r="H13" s="109"/>
      <c r="I13" s="100">
        <f t="shared" si="0"/>
        <v>0</v>
      </c>
      <c r="J13" s="109"/>
      <c r="K13" s="100">
        <f t="shared" si="1"/>
        <v>0</v>
      </c>
      <c r="L13" s="102">
        <f t="shared" si="2"/>
        <v>0</v>
      </c>
      <c r="M13" s="108"/>
    </row>
    <row r="14" spans="1:13" ht="18.75" customHeight="1">
      <c r="A14" s="106"/>
      <c r="B14" s="613"/>
      <c r="C14" s="614"/>
      <c r="D14" s="614"/>
      <c r="E14" s="615"/>
      <c r="F14" s="107"/>
      <c r="G14" s="108"/>
      <c r="H14" s="109"/>
      <c r="I14" s="100">
        <f t="shared" si="0"/>
        <v>0</v>
      </c>
      <c r="J14" s="109"/>
      <c r="K14" s="100">
        <f t="shared" si="1"/>
        <v>0</v>
      </c>
      <c r="L14" s="102">
        <f t="shared" si="2"/>
        <v>0</v>
      </c>
      <c r="M14" s="108"/>
    </row>
    <row r="15" spans="1:13" ht="18.75" customHeight="1">
      <c r="A15" s="106"/>
      <c r="B15" s="613"/>
      <c r="C15" s="614"/>
      <c r="D15" s="614"/>
      <c r="E15" s="615"/>
      <c r="F15" s="107"/>
      <c r="G15" s="108"/>
      <c r="H15" s="109"/>
      <c r="I15" s="100">
        <f t="shared" si="0"/>
        <v>0</v>
      </c>
      <c r="J15" s="109"/>
      <c r="K15" s="100">
        <f t="shared" si="1"/>
        <v>0</v>
      </c>
      <c r="L15" s="102">
        <f t="shared" si="2"/>
        <v>0</v>
      </c>
      <c r="M15" s="108"/>
    </row>
    <row r="16" spans="1:13" ht="18.75" customHeight="1">
      <c r="A16" s="110"/>
      <c r="B16" s="607"/>
      <c r="C16" s="608"/>
      <c r="D16" s="608"/>
      <c r="E16" s="609"/>
      <c r="F16" s="111"/>
      <c r="G16" s="112"/>
      <c r="H16" s="113"/>
      <c r="I16" s="100">
        <f t="shared" si="0"/>
        <v>0</v>
      </c>
      <c r="J16" s="114"/>
      <c r="K16" s="100">
        <f t="shared" si="1"/>
        <v>0</v>
      </c>
      <c r="L16" s="102">
        <f t="shared" si="2"/>
        <v>0</v>
      </c>
      <c r="M16" s="112"/>
    </row>
    <row r="17" spans="1:13" ht="18.75" customHeight="1">
      <c r="A17" s="96"/>
      <c r="B17" s="610"/>
      <c r="C17" s="611"/>
      <c r="D17" s="611"/>
      <c r="E17" s="612"/>
      <c r="F17" s="97"/>
      <c r="G17" s="98"/>
      <c r="H17" s="99"/>
      <c r="I17" s="100">
        <f t="shared" si="0"/>
        <v>0</v>
      </c>
      <c r="J17" s="101"/>
      <c r="K17" s="100">
        <f t="shared" si="1"/>
        <v>0</v>
      </c>
      <c r="L17" s="102">
        <f t="shared" si="2"/>
        <v>0</v>
      </c>
      <c r="M17" s="98"/>
    </row>
    <row r="18" spans="1:13" ht="18.75" customHeight="1">
      <c r="A18" s="106"/>
      <c r="B18" s="613"/>
      <c r="C18" s="614"/>
      <c r="D18" s="614"/>
      <c r="E18" s="615"/>
      <c r="F18" s="107"/>
      <c r="G18" s="108"/>
      <c r="H18" s="109"/>
      <c r="I18" s="100">
        <f t="shared" si="0"/>
        <v>0</v>
      </c>
      <c r="J18" s="109"/>
      <c r="K18" s="100">
        <f t="shared" si="1"/>
        <v>0</v>
      </c>
      <c r="L18" s="102">
        <f t="shared" si="2"/>
        <v>0</v>
      </c>
      <c r="M18" s="108"/>
    </row>
    <row r="19" spans="1:13" ht="18.75" customHeight="1">
      <c r="A19" s="106"/>
      <c r="B19" s="613"/>
      <c r="C19" s="614"/>
      <c r="D19" s="614"/>
      <c r="E19" s="615"/>
      <c r="F19" s="107"/>
      <c r="G19" s="108"/>
      <c r="H19" s="109"/>
      <c r="I19" s="100">
        <f t="shared" si="0"/>
        <v>0</v>
      </c>
      <c r="J19" s="109"/>
      <c r="K19" s="100">
        <f t="shared" si="1"/>
        <v>0</v>
      </c>
      <c r="L19" s="102">
        <f t="shared" si="2"/>
        <v>0</v>
      </c>
      <c r="M19" s="108"/>
    </row>
    <row r="20" spans="1:13" ht="18.75" customHeight="1" thickBot="1">
      <c r="A20" s="115"/>
      <c r="B20" s="616"/>
      <c r="C20" s="617"/>
      <c r="D20" s="617"/>
      <c r="E20" s="618"/>
      <c r="F20" s="116"/>
      <c r="G20" s="117"/>
      <c r="H20" s="118"/>
      <c r="I20" s="100">
        <f t="shared" si="0"/>
        <v>0</v>
      </c>
      <c r="J20" s="118"/>
      <c r="K20" s="100">
        <f t="shared" si="1"/>
        <v>0</v>
      </c>
      <c r="L20" s="102">
        <f t="shared" si="2"/>
        <v>0</v>
      </c>
      <c r="M20" s="117"/>
    </row>
    <row r="21" spans="1:13" ht="18.75" customHeight="1" thickBot="1" thickTop="1">
      <c r="A21" s="585" t="s">
        <v>14</v>
      </c>
      <c r="B21" s="586"/>
      <c r="C21" s="586"/>
      <c r="D21" s="586"/>
      <c r="E21" s="586"/>
      <c r="F21" s="586"/>
      <c r="G21" s="586"/>
      <c r="H21" s="587"/>
      <c r="I21" s="119">
        <f>SUM(I7:I20)</f>
        <v>0</v>
      </c>
      <c r="J21" s="119"/>
      <c r="K21" s="119">
        <f>SUM(K7:K20)</f>
        <v>0</v>
      </c>
      <c r="L21" s="119">
        <f>SUM(L7:L20)</f>
        <v>0</v>
      </c>
      <c r="M21" s="120"/>
    </row>
    <row r="22" spans="1:13" ht="18.75" customHeight="1" thickTop="1">
      <c r="A22" s="127"/>
      <c r="B22" s="127"/>
      <c r="C22" s="127"/>
      <c r="E22" s="127"/>
      <c r="F22" s="356"/>
      <c r="G22" s="356"/>
      <c r="H22" s="356"/>
      <c r="I22" s="357"/>
      <c r="J22" s="357"/>
      <c r="K22" s="357"/>
      <c r="L22" s="357"/>
      <c r="M22" s="356"/>
    </row>
    <row r="23" spans="1:13" ht="18.75" customHeight="1">
      <c r="A23" s="127"/>
      <c r="B23" s="127"/>
      <c r="C23" s="127"/>
      <c r="E23" s="565" t="s">
        <v>97</v>
      </c>
      <c r="F23" s="565"/>
      <c r="G23" s="565"/>
      <c r="H23" s="565"/>
      <c r="I23" s="565" t="s">
        <v>98</v>
      </c>
      <c r="J23" s="565"/>
      <c r="K23" s="565"/>
      <c r="L23" s="565"/>
      <c r="M23" s="356"/>
    </row>
    <row r="24" spans="1:13" ht="18.75" customHeight="1">
      <c r="A24" s="127"/>
      <c r="B24" s="127"/>
      <c r="C24" s="127"/>
      <c r="E24" s="565" t="s">
        <v>99</v>
      </c>
      <c r="F24" s="565"/>
      <c r="G24" s="565"/>
      <c r="H24" s="565"/>
      <c r="I24" s="565" t="s">
        <v>99</v>
      </c>
      <c r="J24" s="565"/>
      <c r="K24" s="565"/>
      <c r="L24" s="565"/>
      <c r="M24" s="356"/>
    </row>
    <row r="25" spans="1:13" ht="18.75" customHeight="1">
      <c r="A25" s="127"/>
      <c r="B25" s="127"/>
      <c r="C25" s="127"/>
      <c r="E25" s="265"/>
      <c r="F25" s="265"/>
      <c r="G25" s="265"/>
      <c r="H25" s="265"/>
      <c r="I25" s="565" t="s">
        <v>100</v>
      </c>
      <c r="J25" s="565"/>
      <c r="K25" s="565"/>
      <c r="L25" s="565"/>
      <c r="M25" s="356"/>
    </row>
    <row r="26" spans="1:13" ht="18.75" customHeight="1">
      <c r="A26" s="127"/>
      <c r="B26" s="127"/>
      <c r="C26" s="127"/>
      <c r="E26" s="121"/>
      <c r="F26" s="121"/>
      <c r="G26" s="121"/>
      <c r="H26" s="121"/>
      <c r="I26" s="121"/>
      <c r="J26" s="121"/>
      <c r="K26" s="121"/>
      <c r="L26" s="121"/>
      <c r="M26" s="356"/>
    </row>
    <row r="27" spans="1:13" ht="18" customHeight="1">
      <c r="A27" s="566" t="s">
        <v>26</v>
      </c>
      <c r="B27" s="566"/>
      <c r="C27" s="566"/>
      <c r="D27" s="566"/>
      <c r="E27" s="566"/>
      <c r="F27" s="566"/>
      <c r="G27" s="566"/>
      <c r="H27" s="566"/>
      <c r="I27" s="566"/>
      <c r="J27" s="566"/>
      <c r="K27" s="566"/>
      <c r="L27" s="352" t="s">
        <v>95</v>
      </c>
      <c r="M27" s="352"/>
    </row>
    <row r="28" spans="1:13" ht="18" customHeight="1">
      <c r="A28" s="131" t="s">
        <v>80</v>
      </c>
      <c r="B28" s="131"/>
      <c r="C28" s="126"/>
      <c r="D28" s="126"/>
      <c r="E28" s="126"/>
      <c r="F28" s="122"/>
      <c r="G28" s="123"/>
      <c r="H28" s="124"/>
      <c r="I28" s="127"/>
      <c r="J28" s="126"/>
      <c r="K28" s="126"/>
      <c r="L28" s="126"/>
      <c r="M28" s="126"/>
    </row>
    <row r="29" spans="1:13" ht="18" customHeight="1" thickBot="1">
      <c r="A29" s="569" t="s">
        <v>0</v>
      </c>
      <c r="B29" s="569"/>
      <c r="C29" s="569"/>
      <c r="D29" s="126" t="str">
        <f>+D3</f>
        <v>โรงเรียน....................................</v>
      </c>
      <c r="E29" s="126"/>
      <c r="F29" s="126"/>
      <c r="G29" s="126"/>
      <c r="H29" s="126"/>
      <c r="I29" s="128" t="s">
        <v>96</v>
      </c>
      <c r="J29" s="129" t="str">
        <f>+J3</f>
        <v>สพป.ขอนแก่น เขต 1</v>
      </c>
      <c r="K29" s="129"/>
      <c r="L29" s="129"/>
      <c r="M29" s="129"/>
    </row>
    <row r="30" spans="1:13" ht="18" customHeight="1" thickTop="1">
      <c r="A30" s="580" t="s">
        <v>3</v>
      </c>
      <c r="B30" s="572" t="s">
        <v>4</v>
      </c>
      <c r="C30" s="573"/>
      <c r="D30" s="573"/>
      <c r="E30" s="573"/>
      <c r="F30" s="576" t="s">
        <v>11</v>
      </c>
      <c r="G30" s="578" t="s">
        <v>13</v>
      </c>
      <c r="H30" s="567" t="s">
        <v>19</v>
      </c>
      <c r="I30" s="568"/>
      <c r="J30" s="567" t="s">
        <v>15</v>
      </c>
      <c r="K30" s="568"/>
      <c r="L30" s="570" t="s">
        <v>17</v>
      </c>
      <c r="M30" s="580" t="s">
        <v>5</v>
      </c>
    </row>
    <row r="31" spans="1:13" ht="24.75" customHeight="1" thickBot="1">
      <c r="A31" s="581"/>
      <c r="B31" s="574"/>
      <c r="C31" s="575"/>
      <c r="D31" s="575"/>
      <c r="E31" s="575"/>
      <c r="F31" s="577"/>
      <c r="G31" s="579"/>
      <c r="H31" s="95" t="s">
        <v>27</v>
      </c>
      <c r="I31" s="95" t="s">
        <v>16</v>
      </c>
      <c r="J31" s="95" t="s">
        <v>27</v>
      </c>
      <c r="K31" s="95" t="s">
        <v>16</v>
      </c>
      <c r="L31" s="571"/>
      <c r="M31" s="581"/>
    </row>
    <row r="32" spans="1:13" ht="18" customHeight="1" thickTop="1">
      <c r="A32" s="96"/>
      <c r="B32" s="596"/>
      <c r="C32" s="597"/>
      <c r="D32" s="597"/>
      <c r="E32" s="598"/>
      <c r="F32" s="97"/>
      <c r="G32" s="98"/>
      <c r="H32" s="99"/>
      <c r="I32" s="100">
        <f aca="true" t="shared" si="3" ref="I32:I47">SUM(H32)*$F32</f>
        <v>0</v>
      </c>
      <c r="J32" s="101"/>
      <c r="K32" s="100">
        <f aca="true" t="shared" si="4" ref="K32:K39">SUM(J32)*$F32</f>
        <v>0</v>
      </c>
      <c r="L32" s="102">
        <f aca="true" t="shared" si="5" ref="L32:L47">SUM(,I32,K32)</f>
        <v>0</v>
      </c>
      <c r="M32" s="98"/>
    </row>
    <row r="33" spans="1:13" ht="18" customHeight="1">
      <c r="A33" s="132"/>
      <c r="B33" s="458"/>
      <c r="C33" s="459"/>
      <c r="D33" s="459"/>
      <c r="E33" s="460"/>
      <c r="F33" s="107"/>
      <c r="G33" s="108"/>
      <c r="H33" s="109"/>
      <c r="I33" s="100">
        <f t="shared" si="3"/>
        <v>0</v>
      </c>
      <c r="J33" s="133"/>
      <c r="K33" s="100">
        <f t="shared" si="4"/>
        <v>0</v>
      </c>
      <c r="L33" s="102">
        <f t="shared" si="5"/>
        <v>0</v>
      </c>
      <c r="M33" s="108"/>
    </row>
    <row r="34" spans="1:13" ht="18" customHeight="1">
      <c r="A34" s="134"/>
      <c r="B34" s="458"/>
      <c r="C34" s="459"/>
      <c r="D34" s="459"/>
      <c r="E34" s="460"/>
      <c r="F34" s="135"/>
      <c r="G34" s="136"/>
      <c r="H34" s="102"/>
      <c r="I34" s="100">
        <f t="shared" si="3"/>
        <v>0</v>
      </c>
      <c r="J34" s="137"/>
      <c r="K34" s="100">
        <f t="shared" si="4"/>
        <v>0</v>
      </c>
      <c r="L34" s="102">
        <f t="shared" si="5"/>
        <v>0</v>
      </c>
      <c r="M34" s="138"/>
    </row>
    <row r="35" spans="1:13" ht="18" customHeight="1">
      <c r="A35" s="132"/>
      <c r="B35" s="599"/>
      <c r="C35" s="600"/>
      <c r="D35" s="600"/>
      <c r="E35" s="601"/>
      <c r="F35" s="135"/>
      <c r="G35" s="136"/>
      <c r="H35" s="102"/>
      <c r="I35" s="139">
        <f t="shared" si="3"/>
        <v>0</v>
      </c>
      <c r="J35" s="137"/>
      <c r="K35" s="139">
        <f t="shared" si="4"/>
        <v>0</v>
      </c>
      <c r="L35" s="140">
        <f t="shared" si="5"/>
        <v>0</v>
      </c>
      <c r="M35" s="138"/>
    </row>
    <row r="36" spans="1:13" ht="18" customHeight="1">
      <c r="A36" s="141"/>
      <c r="B36" s="142"/>
      <c r="C36" s="143"/>
      <c r="D36" s="462"/>
      <c r="E36" s="463"/>
      <c r="F36" s="135"/>
      <c r="G36" s="136"/>
      <c r="H36" s="102"/>
      <c r="I36" s="100">
        <f t="shared" si="3"/>
        <v>0</v>
      </c>
      <c r="J36" s="146"/>
      <c r="K36" s="100">
        <f t="shared" si="4"/>
        <v>0</v>
      </c>
      <c r="L36" s="102">
        <f t="shared" si="5"/>
        <v>0</v>
      </c>
      <c r="M36" s="147"/>
    </row>
    <row r="37" spans="1:13" ht="18" customHeight="1">
      <c r="A37" s="141"/>
      <c r="B37" s="142"/>
      <c r="C37" s="143"/>
      <c r="D37" s="462"/>
      <c r="E37" s="463"/>
      <c r="F37" s="148"/>
      <c r="G37" s="136"/>
      <c r="H37" s="102"/>
      <c r="I37" s="139">
        <f t="shared" si="3"/>
        <v>0</v>
      </c>
      <c r="J37" s="146"/>
      <c r="K37" s="100">
        <f t="shared" si="4"/>
        <v>0</v>
      </c>
      <c r="L37" s="140">
        <f t="shared" si="5"/>
        <v>0</v>
      </c>
      <c r="M37" s="147"/>
    </row>
    <row r="38" spans="1:13" ht="18" customHeight="1">
      <c r="A38" s="141"/>
      <c r="B38" s="142"/>
      <c r="C38" s="143"/>
      <c r="D38" s="462"/>
      <c r="E38" s="463"/>
      <c r="F38" s="148"/>
      <c r="G38" s="136"/>
      <c r="H38" s="102"/>
      <c r="I38" s="100">
        <f t="shared" si="3"/>
        <v>0</v>
      </c>
      <c r="J38" s="146"/>
      <c r="K38" s="100">
        <f t="shared" si="4"/>
        <v>0</v>
      </c>
      <c r="L38" s="102">
        <f t="shared" si="5"/>
        <v>0</v>
      </c>
      <c r="M38" s="147"/>
    </row>
    <row r="39" spans="1:13" ht="18" customHeight="1">
      <c r="A39" s="141"/>
      <c r="B39" s="142"/>
      <c r="C39" s="143"/>
      <c r="D39" s="462"/>
      <c r="E39" s="463"/>
      <c r="F39" s="135"/>
      <c r="G39" s="136"/>
      <c r="H39" s="102"/>
      <c r="I39" s="139">
        <f t="shared" si="3"/>
        <v>0</v>
      </c>
      <c r="J39" s="146"/>
      <c r="K39" s="139">
        <f t="shared" si="4"/>
        <v>0</v>
      </c>
      <c r="L39" s="140">
        <f t="shared" si="5"/>
        <v>0</v>
      </c>
      <c r="M39" s="147"/>
    </row>
    <row r="40" spans="1:13" ht="18" customHeight="1">
      <c r="A40" s="132"/>
      <c r="B40" s="458"/>
      <c r="C40" s="459"/>
      <c r="D40" s="459"/>
      <c r="E40" s="460"/>
      <c r="F40" s="149"/>
      <c r="G40" s="150"/>
      <c r="H40" s="151"/>
      <c r="I40" s="100">
        <f t="shared" si="3"/>
        <v>0</v>
      </c>
      <c r="J40" s="152"/>
      <c r="K40" s="153">
        <f>SUM(K36:K39)</f>
        <v>0</v>
      </c>
      <c r="L40" s="102">
        <f t="shared" si="5"/>
        <v>0</v>
      </c>
      <c r="M40" s="147"/>
    </row>
    <row r="41" spans="1:13" ht="18" customHeight="1">
      <c r="A41" s="141"/>
      <c r="B41" s="458"/>
      <c r="C41" s="459"/>
      <c r="D41" s="459"/>
      <c r="E41" s="460"/>
      <c r="F41" s="135"/>
      <c r="G41" s="136"/>
      <c r="H41" s="102"/>
      <c r="I41" s="139">
        <f t="shared" si="3"/>
        <v>0</v>
      </c>
      <c r="J41" s="137"/>
      <c r="K41" s="100">
        <f aca="true" t="shared" si="6" ref="K41:K47">SUM(J41)*$F41</f>
        <v>0</v>
      </c>
      <c r="L41" s="140">
        <f t="shared" si="5"/>
        <v>0</v>
      </c>
      <c r="M41" s="138"/>
    </row>
    <row r="42" spans="1:13" ht="18" customHeight="1">
      <c r="A42" s="141"/>
      <c r="B42" s="142"/>
      <c r="C42" s="143"/>
      <c r="D42" s="602"/>
      <c r="E42" s="603"/>
      <c r="F42" s="135"/>
      <c r="G42" s="136"/>
      <c r="H42" s="102"/>
      <c r="I42" s="100">
        <f t="shared" si="3"/>
        <v>0</v>
      </c>
      <c r="J42" s="146"/>
      <c r="K42" s="100">
        <f t="shared" si="6"/>
        <v>0</v>
      </c>
      <c r="L42" s="102">
        <f t="shared" si="5"/>
        <v>0</v>
      </c>
      <c r="M42" s="147"/>
    </row>
    <row r="43" spans="1:13" ht="18" customHeight="1">
      <c r="A43" s="141"/>
      <c r="B43" s="142"/>
      <c r="C43" s="143"/>
      <c r="D43" s="462"/>
      <c r="E43" s="463"/>
      <c r="F43" s="135"/>
      <c r="G43" s="136"/>
      <c r="H43" s="102"/>
      <c r="I43" s="139">
        <f t="shared" si="3"/>
        <v>0</v>
      </c>
      <c r="J43" s="146"/>
      <c r="K43" s="100">
        <f t="shared" si="6"/>
        <v>0</v>
      </c>
      <c r="L43" s="140">
        <f t="shared" si="5"/>
        <v>0</v>
      </c>
      <c r="M43" s="147"/>
    </row>
    <row r="44" spans="1:13" ht="18" customHeight="1">
      <c r="A44" s="141"/>
      <c r="B44" s="142"/>
      <c r="C44" s="143"/>
      <c r="D44" s="144"/>
      <c r="E44" s="145"/>
      <c r="F44" s="135"/>
      <c r="G44" s="136"/>
      <c r="H44" s="102"/>
      <c r="I44" s="139">
        <f>SUM(H44)*$F44</f>
        <v>0</v>
      </c>
      <c r="J44" s="146"/>
      <c r="K44" s="100">
        <f>SUM(J44)*$F44</f>
        <v>0</v>
      </c>
      <c r="L44" s="140">
        <f>SUM(,I44,K44)</f>
        <v>0</v>
      </c>
      <c r="M44" s="147"/>
    </row>
    <row r="45" spans="1:13" ht="18" customHeight="1">
      <c r="A45" s="141"/>
      <c r="B45" s="142"/>
      <c r="C45" s="143"/>
      <c r="D45" s="462"/>
      <c r="E45" s="463"/>
      <c r="F45" s="135"/>
      <c r="G45" s="136"/>
      <c r="H45" s="102"/>
      <c r="I45" s="100">
        <f t="shared" si="3"/>
        <v>0</v>
      </c>
      <c r="J45" s="146"/>
      <c r="K45" s="139">
        <f t="shared" si="6"/>
        <v>0</v>
      </c>
      <c r="L45" s="102">
        <f t="shared" si="5"/>
        <v>0</v>
      </c>
      <c r="M45" s="147"/>
    </row>
    <row r="46" spans="1:13" ht="18" customHeight="1">
      <c r="A46" s="132"/>
      <c r="B46" s="154"/>
      <c r="C46" s="155"/>
      <c r="D46" s="156"/>
      <c r="E46" s="157"/>
      <c r="F46" s="158"/>
      <c r="G46" s="159"/>
      <c r="H46" s="102"/>
      <c r="I46" s="139">
        <f t="shared" si="3"/>
        <v>0</v>
      </c>
      <c r="J46" s="152"/>
      <c r="K46" s="100">
        <f t="shared" si="6"/>
        <v>0</v>
      </c>
      <c r="L46" s="140">
        <f t="shared" si="5"/>
        <v>0</v>
      </c>
      <c r="M46" s="147"/>
    </row>
    <row r="47" spans="1:13" ht="18" customHeight="1" thickBot="1">
      <c r="A47" s="141"/>
      <c r="B47" s="160"/>
      <c r="C47" s="604"/>
      <c r="D47" s="605"/>
      <c r="E47" s="606"/>
      <c r="F47" s="161"/>
      <c r="G47" s="162"/>
      <c r="H47" s="140"/>
      <c r="I47" s="100">
        <f t="shared" si="3"/>
        <v>0</v>
      </c>
      <c r="J47" s="137"/>
      <c r="K47" s="100">
        <f t="shared" si="6"/>
        <v>0</v>
      </c>
      <c r="L47" s="102">
        <f t="shared" si="5"/>
        <v>0</v>
      </c>
      <c r="M47" s="138"/>
    </row>
    <row r="48" spans="1:13" ht="18" customHeight="1">
      <c r="A48" s="163"/>
      <c r="B48" s="164"/>
      <c r="C48" s="165"/>
      <c r="D48" s="166"/>
      <c r="E48" s="167" t="s">
        <v>82</v>
      </c>
      <c r="F48" s="168"/>
      <c r="G48" s="169"/>
      <c r="H48" s="170"/>
      <c r="I48" s="171">
        <f>SUM(I32:I47)</f>
        <v>0</v>
      </c>
      <c r="J48" s="172"/>
      <c r="K48" s="173">
        <f>SUM(K32:K47)</f>
        <v>0</v>
      </c>
      <c r="L48" s="173">
        <f>SUM(L32:L47)</f>
        <v>0</v>
      </c>
      <c r="M48" s="174"/>
    </row>
    <row r="49" spans="1:13" ht="18" customHeight="1" thickBot="1">
      <c r="A49" s="175"/>
      <c r="B49" s="164"/>
      <c r="C49" s="165"/>
      <c r="D49" s="166"/>
      <c r="E49" s="167" t="s">
        <v>83</v>
      </c>
      <c r="F49" s="168"/>
      <c r="G49" s="169"/>
      <c r="H49" s="176"/>
      <c r="I49" s="177">
        <f>SUM(I21+I48)</f>
        <v>0</v>
      </c>
      <c r="J49" s="178"/>
      <c r="K49" s="177">
        <f>SUM(K21+K48)</f>
        <v>0</v>
      </c>
      <c r="L49" s="177">
        <f>SUM(L21+L48)</f>
        <v>0</v>
      </c>
      <c r="M49" s="179"/>
    </row>
    <row r="50" spans="1:13" ht="18" customHeight="1">
      <c r="A50" s="127"/>
      <c r="B50" s="127"/>
      <c r="C50" s="127"/>
      <c r="E50" s="127"/>
      <c r="F50" s="356"/>
      <c r="G50" s="356"/>
      <c r="H50" s="356"/>
      <c r="I50" s="357"/>
      <c r="J50" s="357"/>
      <c r="K50" s="357"/>
      <c r="L50" s="357"/>
      <c r="M50" s="356"/>
    </row>
    <row r="51" spans="1:13" ht="18" customHeight="1">
      <c r="A51" s="127"/>
      <c r="B51" s="127"/>
      <c r="C51" s="127"/>
      <c r="E51" s="565" t="s">
        <v>97</v>
      </c>
      <c r="F51" s="565"/>
      <c r="G51" s="565"/>
      <c r="H51" s="565"/>
      <c r="I51" s="565" t="s">
        <v>98</v>
      </c>
      <c r="J51" s="565"/>
      <c r="K51" s="565"/>
      <c r="L51" s="565"/>
      <c r="M51" s="356"/>
    </row>
    <row r="52" spans="1:13" ht="18" customHeight="1">
      <c r="A52" s="127"/>
      <c r="B52" s="127"/>
      <c r="C52" s="127"/>
      <c r="E52" s="565" t="s">
        <v>99</v>
      </c>
      <c r="F52" s="565"/>
      <c r="G52" s="565"/>
      <c r="H52" s="565"/>
      <c r="I52" s="565" t="s">
        <v>99</v>
      </c>
      <c r="J52" s="565"/>
      <c r="K52" s="565"/>
      <c r="L52" s="565"/>
      <c r="M52" s="356"/>
    </row>
    <row r="53" spans="1:13" ht="18" customHeight="1">
      <c r="A53" s="127"/>
      <c r="B53" s="127"/>
      <c r="C53" s="127"/>
      <c r="E53" s="121"/>
      <c r="F53" s="121"/>
      <c r="G53" s="121"/>
      <c r="H53" s="121"/>
      <c r="I53" s="565" t="s">
        <v>100</v>
      </c>
      <c r="J53" s="565"/>
      <c r="K53" s="565"/>
      <c r="L53" s="565"/>
      <c r="M53" s="356"/>
    </row>
    <row r="54" spans="1:13" ht="18" customHeight="1">
      <c r="A54" s="566" t="s">
        <v>26</v>
      </c>
      <c r="B54" s="566"/>
      <c r="C54" s="566"/>
      <c r="D54" s="566"/>
      <c r="E54" s="566"/>
      <c r="F54" s="566"/>
      <c r="G54" s="566"/>
      <c r="H54" s="566"/>
      <c r="I54" s="566"/>
      <c r="J54" s="566"/>
      <c r="K54" s="566"/>
      <c r="L54" s="352" t="s">
        <v>95</v>
      </c>
      <c r="M54" s="352"/>
    </row>
    <row r="55" spans="1:13" ht="18" customHeight="1">
      <c r="A55" s="131" t="s">
        <v>80</v>
      </c>
      <c r="B55" s="131"/>
      <c r="C55" s="126"/>
      <c r="D55" s="126"/>
      <c r="E55" s="126"/>
      <c r="F55" s="122"/>
      <c r="G55" s="123"/>
      <c r="H55" s="124"/>
      <c r="I55" s="127"/>
      <c r="J55" s="126"/>
      <c r="K55" s="126"/>
      <c r="L55" s="126"/>
      <c r="M55" s="126"/>
    </row>
    <row r="56" spans="1:13" ht="18" customHeight="1" thickBot="1">
      <c r="A56" s="569" t="s">
        <v>0</v>
      </c>
      <c r="B56" s="569"/>
      <c r="C56" s="569"/>
      <c r="D56" s="126" t="str">
        <f>+D29</f>
        <v>โรงเรียน....................................</v>
      </c>
      <c r="E56" s="126"/>
      <c r="F56" s="126"/>
      <c r="G56" s="126"/>
      <c r="H56" s="126"/>
      <c r="I56" s="128" t="s">
        <v>96</v>
      </c>
      <c r="J56" s="129" t="str">
        <f>+J29</f>
        <v>สพป.ขอนแก่น เขต 1</v>
      </c>
      <c r="K56" s="129"/>
      <c r="L56" s="129"/>
      <c r="M56" s="129"/>
    </row>
    <row r="57" spans="1:13" ht="18" customHeight="1" thickTop="1">
      <c r="A57" s="580" t="s">
        <v>3</v>
      </c>
      <c r="B57" s="572" t="s">
        <v>4</v>
      </c>
      <c r="C57" s="573"/>
      <c r="D57" s="573"/>
      <c r="E57" s="573"/>
      <c r="F57" s="576" t="s">
        <v>11</v>
      </c>
      <c r="G57" s="578" t="s">
        <v>13</v>
      </c>
      <c r="H57" s="567" t="s">
        <v>19</v>
      </c>
      <c r="I57" s="568"/>
      <c r="J57" s="567" t="s">
        <v>15</v>
      </c>
      <c r="K57" s="568"/>
      <c r="L57" s="570" t="s">
        <v>17</v>
      </c>
      <c r="M57" s="580" t="s">
        <v>5</v>
      </c>
    </row>
    <row r="58" spans="1:13" ht="23.25" customHeight="1" thickBot="1">
      <c r="A58" s="581"/>
      <c r="B58" s="574"/>
      <c r="C58" s="575"/>
      <c r="D58" s="575"/>
      <c r="E58" s="575"/>
      <c r="F58" s="577"/>
      <c r="G58" s="579"/>
      <c r="H58" s="95" t="s">
        <v>27</v>
      </c>
      <c r="I58" s="95" t="s">
        <v>16</v>
      </c>
      <c r="J58" s="95" t="s">
        <v>27</v>
      </c>
      <c r="K58" s="95" t="s">
        <v>16</v>
      </c>
      <c r="L58" s="571"/>
      <c r="M58" s="581"/>
    </row>
    <row r="59" spans="1:13" ht="18" customHeight="1" thickTop="1">
      <c r="A59" s="96"/>
      <c r="B59" s="596"/>
      <c r="C59" s="597"/>
      <c r="D59" s="597"/>
      <c r="E59" s="598"/>
      <c r="F59" s="97"/>
      <c r="G59" s="98"/>
      <c r="H59" s="99"/>
      <c r="I59" s="100">
        <f aca="true" t="shared" si="7" ref="I59:I74">SUM(H59)*$F59</f>
        <v>0</v>
      </c>
      <c r="J59" s="101"/>
      <c r="K59" s="100">
        <f aca="true" t="shared" si="8" ref="K59:K66">SUM(J59)*$F59</f>
        <v>0</v>
      </c>
      <c r="L59" s="102">
        <f aca="true" t="shared" si="9" ref="L59:L74">SUM(,I59,K59)</f>
        <v>0</v>
      </c>
      <c r="M59" s="98"/>
    </row>
    <row r="60" spans="1:13" ht="18" customHeight="1">
      <c r="A60" s="132"/>
      <c r="B60" s="458"/>
      <c r="C60" s="459"/>
      <c r="D60" s="459"/>
      <c r="E60" s="460"/>
      <c r="F60" s="107"/>
      <c r="G60" s="108"/>
      <c r="H60" s="109"/>
      <c r="I60" s="100">
        <f t="shared" si="7"/>
        <v>0</v>
      </c>
      <c r="J60" s="133"/>
      <c r="K60" s="100">
        <f t="shared" si="8"/>
        <v>0</v>
      </c>
      <c r="L60" s="102">
        <f t="shared" si="9"/>
        <v>0</v>
      </c>
      <c r="M60" s="108"/>
    </row>
    <row r="61" spans="1:13" ht="18" customHeight="1">
      <c r="A61" s="134"/>
      <c r="B61" s="458"/>
      <c r="C61" s="459"/>
      <c r="D61" s="459"/>
      <c r="E61" s="460"/>
      <c r="F61" s="135"/>
      <c r="G61" s="136"/>
      <c r="H61" s="102"/>
      <c r="I61" s="100">
        <f t="shared" si="7"/>
        <v>0</v>
      </c>
      <c r="J61" s="137"/>
      <c r="K61" s="100">
        <f t="shared" si="8"/>
        <v>0</v>
      </c>
      <c r="L61" s="102">
        <f t="shared" si="9"/>
        <v>0</v>
      </c>
      <c r="M61" s="138"/>
    </row>
    <row r="62" spans="1:13" ht="18" customHeight="1">
      <c r="A62" s="132"/>
      <c r="B62" s="599"/>
      <c r="C62" s="600"/>
      <c r="D62" s="600"/>
      <c r="E62" s="601"/>
      <c r="F62" s="135"/>
      <c r="G62" s="136"/>
      <c r="H62" s="102"/>
      <c r="I62" s="139">
        <f t="shared" si="7"/>
        <v>0</v>
      </c>
      <c r="J62" s="137"/>
      <c r="K62" s="139">
        <f t="shared" si="8"/>
        <v>0</v>
      </c>
      <c r="L62" s="140">
        <f t="shared" si="9"/>
        <v>0</v>
      </c>
      <c r="M62" s="138"/>
    </row>
    <row r="63" spans="1:13" ht="18" customHeight="1">
      <c r="A63" s="141"/>
      <c r="B63" s="142"/>
      <c r="C63" s="143"/>
      <c r="D63" s="462"/>
      <c r="E63" s="463"/>
      <c r="F63" s="135"/>
      <c r="G63" s="136"/>
      <c r="H63" s="102"/>
      <c r="I63" s="100">
        <f t="shared" si="7"/>
        <v>0</v>
      </c>
      <c r="J63" s="146"/>
      <c r="K63" s="100">
        <f t="shared" si="8"/>
        <v>0</v>
      </c>
      <c r="L63" s="102">
        <f t="shared" si="9"/>
        <v>0</v>
      </c>
      <c r="M63" s="147"/>
    </row>
    <row r="64" spans="1:13" ht="18" customHeight="1">
      <c r="A64" s="141"/>
      <c r="B64" s="142"/>
      <c r="C64" s="143"/>
      <c r="D64" s="462"/>
      <c r="E64" s="463"/>
      <c r="F64" s="148"/>
      <c r="G64" s="136"/>
      <c r="H64" s="102"/>
      <c r="I64" s="139">
        <f t="shared" si="7"/>
        <v>0</v>
      </c>
      <c r="J64" s="146"/>
      <c r="K64" s="100">
        <f t="shared" si="8"/>
        <v>0</v>
      </c>
      <c r="L64" s="140">
        <f t="shared" si="9"/>
        <v>0</v>
      </c>
      <c r="M64" s="147"/>
    </row>
    <row r="65" spans="1:13" ht="18" customHeight="1">
      <c r="A65" s="141"/>
      <c r="B65" s="142"/>
      <c r="C65" s="143"/>
      <c r="D65" s="462"/>
      <c r="E65" s="463"/>
      <c r="F65" s="148"/>
      <c r="G65" s="136"/>
      <c r="H65" s="102"/>
      <c r="I65" s="100">
        <f t="shared" si="7"/>
        <v>0</v>
      </c>
      <c r="J65" s="146"/>
      <c r="K65" s="100">
        <f t="shared" si="8"/>
        <v>0</v>
      </c>
      <c r="L65" s="102">
        <f t="shared" si="9"/>
        <v>0</v>
      </c>
      <c r="M65" s="147"/>
    </row>
    <row r="66" spans="1:13" ht="18" customHeight="1">
      <c r="A66" s="141"/>
      <c r="B66" s="142"/>
      <c r="C66" s="143"/>
      <c r="D66" s="462"/>
      <c r="E66" s="463"/>
      <c r="F66" s="135"/>
      <c r="G66" s="136"/>
      <c r="H66" s="102"/>
      <c r="I66" s="139">
        <f t="shared" si="7"/>
        <v>0</v>
      </c>
      <c r="J66" s="146"/>
      <c r="K66" s="139">
        <f t="shared" si="8"/>
        <v>0</v>
      </c>
      <c r="L66" s="140">
        <f t="shared" si="9"/>
        <v>0</v>
      </c>
      <c r="M66" s="147"/>
    </row>
    <row r="67" spans="1:13" ht="18" customHeight="1">
      <c r="A67" s="132"/>
      <c r="B67" s="458"/>
      <c r="C67" s="459"/>
      <c r="D67" s="459"/>
      <c r="E67" s="460"/>
      <c r="F67" s="149"/>
      <c r="G67" s="150"/>
      <c r="H67" s="151"/>
      <c r="I67" s="100">
        <f t="shared" si="7"/>
        <v>0</v>
      </c>
      <c r="J67" s="152"/>
      <c r="K67" s="153">
        <f>SUM(K63:K66)</f>
        <v>0</v>
      </c>
      <c r="L67" s="102">
        <f t="shared" si="9"/>
        <v>0</v>
      </c>
      <c r="M67" s="147"/>
    </row>
    <row r="68" spans="1:13" ht="18" customHeight="1">
      <c r="A68" s="141"/>
      <c r="B68" s="458"/>
      <c r="C68" s="459"/>
      <c r="D68" s="459"/>
      <c r="E68" s="460"/>
      <c r="F68" s="135"/>
      <c r="G68" s="136"/>
      <c r="H68" s="102"/>
      <c r="I68" s="139">
        <f t="shared" si="7"/>
        <v>0</v>
      </c>
      <c r="J68" s="137"/>
      <c r="K68" s="100">
        <f aca="true" t="shared" si="10" ref="K68:K74">SUM(J68)*$F68</f>
        <v>0</v>
      </c>
      <c r="L68" s="140">
        <f t="shared" si="9"/>
        <v>0</v>
      </c>
      <c r="M68" s="138"/>
    </row>
    <row r="69" spans="1:13" ht="18" customHeight="1">
      <c r="A69" s="141"/>
      <c r="B69" s="142"/>
      <c r="C69" s="143"/>
      <c r="D69" s="602"/>
      <c r="E69" s="603"/>
      <c r="F69" s="135"/>
      <c r="G69" s="136"/>
      <c r="H69" s="102"/>
      <c r="I69" s="100">
        <f t="shared" si="7"/>
        <v>0</v>
      </c>
      <c r="J69" s="146"/>
      <c r="K69" s="100">
        <f t="shared" si="10"/>
        <v>0</v>
      </c>
      <c r="L69" s="102">
        <f t="shared" si="9"/>
        <v>0</v>
      </c>
      <c r="M69" s="147"/>
    </row>
    <row r="70" spans="1:13" ht="18" customHeight="1">
      <c r="A70" s="141"/>
      <c r="B70" s="142"/>
      <c r="C70" s="143"/>
      <c r="D70" s="462"/>
      <c r="E70" s="463"/>
      <c r="F70" s="135"/>
      <c r="G70" s="136"/>
      <c r="H70" s="102"/>
      <c r="I70" s="139">
        <f t="shared" si="7"/>
        <v>0</v>
      </c>
      <c r="J70" s="146"/>
      <c r="K70" s="100">
        <f t="shared" si="10"/>
        <v>0</v>
      </c>
      <c r="L70" s="140">
        <f t="shared" si="9"/>
        <v>0</v>
      </c>
      <c r="M70" s="147"/>
    </row>
    <row r="71" spans="1:13" ht="18" customHeight="1">
      <c r="A71" s="141"/>
      <c r="B71" s="142"/>
      <c r="C71" s="143"/>
      <c r="D71" s="144"/>
      <c r="E71" s="145"/>
      <c r="F71" s="135"/>
      <c r="G71" s="136"/>
      <c r="H71" s="102"/>
      <c r="I71" s="139">
        <f t="shared" si="7"/>
        <v>0</v>
      </c>
      <c r="J71" s="146"/>
      <c r="K71" s="100">
        <f t="shared" si="10"/>
        <v>0</v>
      </c>
      <c r="L71" s="140">
        <f t="shared" si="9"/>
        <v>0</v>
      </c>
      <c r="M71" s="147"/>
    </row>
    <row r="72" spans="1:13" ht="18" customHeight="1">
      <c r="A72" s="141"/>
      <c r="B72" s="142"/>
      <c r="C72" s="143"/>
      <c r="D72" s="462"/>
      <c r="E72" s="463"/>
      <c r="F72" s="135"/>
      <c r="G72" s="136"/>
      <c r="H72" s="102"/>
      <c r="I72" s="100">
        <f t="shared" si="7"/>
        <v>0</v>
      </c>
      <c r="J72" s="146"/>
      <c r="K72" s="139">
        <f t="shared" si="10"/>
        <v>0</v>
      </c>
      <c r="L72" s="102">
        <f t="shared" si="9"/>
        <v>0</v>
      </c>
      <c r="M72" s="147"/>
    </row>
    <row r="73" spans="1:13" ht="18" customHeight="1">
      <c r="A73" s="132"/>
      <c r="B73" s="154"/>
      <c r="C73" s="155"/>
      <c r="D73" s="156"/>
      <c r="E73" s="157"/>
      <c r="F73" s="158"/>
      <c r="G73" s="159"/>
      <c r="H73" s="102"/>
      <c r="I73" s="139">
        <f t="shared" si="7"/>
        <v>0</v>
      </c>
      <c r="J73" s="152"/>
      <c r="K73" s="100">
        <f t="shared" si="10"/>
        <v>0</v>
      </c>
      <c r="L73" s="140">
        <f t="shared" si="9"/>
        <v>0</v>
      </c>
      <c r="M73" s="147"/>
    </row>
    <row r="74" spans="1:13" ht="18" customHeight="1" thickBot="1">
      <c r="A74" s="141"/>
      <c r="B74" s="160"/>
      <c r="C74" s="604"/>
      <c r="D74" s="605"/>
      <c r="E74" s="606"/>
      <c r="F74" s="161"/>
      <c r="G74" s="162"/>
      <c r="H74" s="140"/>
      <c r="I74" s="100">
        <f t="shared" si="7"/>
        <v>0</v>
      </c>
      <c r="J74" s="137"/>
      <c r="K74" s="100">
        <f t="shared" si="10"/>
        <v>0</v>
      </c>
      <c r="L74" s="102">
        <f t="shared" si="9"/>
        <v>0</v>
      </c>
      <c r="M74" s="138"/>
    </row>
    <row r="75" spans="1:13" ht="18" customHeight="1">
      <c r="A75" s="163"/>
      <c r="B75" s="164"/>
      <c r="C75" s="165"/>
      <c r="D75" s="166"/>
      <c r="E75" s="167" t="s">
        <v>84</v>
      </c>
      <c r="F75" s="168"/>
      <c r="G75" s="169"/>
      <c r="H75" s="170"/>
      <c r="I75" s="171">
        <f>SUM(I59:I74)</f>
        <v>0</v>
      </c>
      <c r="J75" s="172"/>
      <c r="K75" s="173">
        <f>SUM(K59:K74)</f>
        <v>0</v>
      </c>
      <c r="L75" s="173">
        <f>SUM(L59:L74)</f>
        <v>0</v>
      </c>
      <c r="M75" s="174"/>
    </row>
    <row r="76" spans="1:13" ht="18" customHeight="1" thickBot="1">
      <c r="A76" s="175"/>
      <c r="B76" s="164"/>
      <c r="C76" s="165"/>
      <c r="D76" s="166"/>
      <c r="E76" s="167" t="s">
        <v>85</v>
      </c>
      <c r="F76" s="168"/>
      <c r="G76" s="169"/>
      <c r="H76" s="176"/>
      <c r="I76" s="177">
        <f>SUM(I49+I75)</f>
        <v>0</v>
      </c>
      <c r="J76" s="178"/>
      <c r="K76" s="177">
        <f>SUM(K49+K75)</f>
        <v>0</v>
      </c>
      <c r="L76" s="177">
        <f>SUM(L49+L75)</f>
        <v>0</v>
      </c>
      <c r="M76" s="179"/>
    </row>
    <row r="77" spans="1:13" ht="18" customHeight="1">
      <c r="A77" s="127"/>
      <c r="B77" s="127"/>
      <c r="C77" s="127"/>
      <c r="E77" s="127"/>
      <c r="F77" s="356"/>
      <c r="G77" s="356"/>
      <c r="H77" s="356"/>
      <c r="I77" s="357"/>
      <c r="J77" s="357"/>
      <c r="K77" s="357"/>
      <c r="L77" s="357"/>
      <c r="M77" s="356"/>
    </row>
    <row r="78" spans="1:13" ht="18" customHeight="1">
      <c r="A78" s="127"/>
      <c r="B78" s="127"/>
      <c r="C78" s="127"/>
      <c r="E78" s="565" t="s">
        <v>97</v>
      </c>
      <c r="F78" s="565"/>
      <c r="G78" s="565"/>
      <c r="H78" s="565"/>
      <c r="I78" s="565" t="s">
        <v>98</v>
      </c>
      <c r="J78" s="565"/>
      <c r="K78" s="565"/>
      <c r="L78" s="565"/>
      <c r="M78" s="356"/>
    </row>
    <row r="79" spans="1:13" ht="18" customHeight="1">
      <c r="A79" s="127"/>
      <c r="B79" s="127"/>
      <c r="C79" s="127"/>
      <c r="E79" s="565" t="s">
        <v>99</v>
      </c>
      <c r="F79" s="565"/>
      <c r="G79" s="565"/>
      <c r="H79" s="565"/>
      <c r="I79" s="565" t="s">
        <v>99</v>
      </c>
      <c r="J79" s="565"/>
      <c r="K79" s="565"/>
      <c r="L79" s="565"/>
      <c r="M79" s="356"/>
    </row>
    <row r="80" spans="1:13" ht="18" customHeight="1">
      <c r="A80" s="127"/>
      <c r="B80" s="127"/>
      <c r="C80" s="127"/>
      <c r="E80" s="121"/>
      <c r="F80" s="121"/>
      <c r="G80" s="121"/>
      <c r="H80" s="121"/>
      <c r="I80" s="565" t="s">
        <v>100</v>
      </c>
      <c r="J80" s="565"/>
      <c r="K80" s="565"/>
      <c r="L80" s="565"/>
      <c r="M80" s="356"/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</sheetData>
  <sheetProtection/>
  <mergeCells count="91">
    <mergeCell ref="A1:K1"/>
    <mergeCell ref="A5:A6"/>
    <mergeCell ref="B5:E6"/>
    <mergeCell ref="F5:F6"/>
    <mergeCell ref="G5:G6"/>
    <mergeCell ref="H5:I5"/>
    <mergeCell ref="A3:C3"/>
    <mergeCell ref="A4:C4"/>
    <mergeCell ref="J5:K5"/>
    <mergeCell ref="L5:L6"/>
    <mergeCell ref="M5:M6"/>
    <mergeCell ref="B7:E7"/>
    <mergeCell ref="D4:H4"/>
    <mergeCell ref="I4:J4"/>
    <mergeCell ref="B8:E8"/>
    <mergeCell ref="B9:E9"/>
    <mergeCell ref="B12:E12"/>
    <mergeCell ref="B13:E13"/>
    <mergeCell ref="B14:E14"/>
    <mergeCell ref="B15:E15"/>
    <mergeCell ref="B10:E10"/>
    <mergeCell ref="B11:E11"/>
    <mergeCell ref="B40:E40"/>
    <mergeCell ref="B41:E41"/>
    <mergeCell ref="B16:E16"/>
    <mergeCell ref="A21:H21"/>
    <mergeCell ref="D43:E43"/>
    <mergeCell ref="B17:E17"/>
    <mergeCell ref="B18:E18"/>
    <mergeCell ref="B19:E19"/>
    <mergeCell ref="B20:E20"/>
    <mergeCell ref="D38:E38"/>
    <mergeCell ref="D39:E39"/>
    <mergeCell ref="D37:E37"/>
    <mergeCell ref="E23:H23"/>
    <mergeCell ref="E79:H79"/>
    <mergeCell ref="I79:L79"/>
    <mergeCell ref="I80:L80"/>
    <mergeCell ref="C47:E47"/>
    <mergeCell ref="E51:H51"/>
    <mergeCell ref="D42:E42"/>
    <mergeCell ref="D45:E45"/>
    <mergeCell ref="D69:E69"/>
    <mergeCell ref="D70:E70"/>
    <mergeCell ref="D72:E72"/>
    <mergeCell ref="C74:E74"/>
    <mergeCell ref="E78:H78"/>
    <mergeCell ref="I78:L78"/>
    <mergeCell ref="D63:E63"/>
    <mergeCell ref="D64:E64"/>
    <mergeCell ref="D65:E65"/>
    <mergeCell ref="D66:E66"/>
    <mergeCell ref="B67:E67"/>
    <mergeCell ref="B68:E68"/>
    <mergeCell ref="L57:L58"/>
    <mergeCell ref="M57:M58"/>
    <mergeCell ref="B59:E59"/>
    <mergeCell ref="B60:E60"/>
    <mergeCell ref="B61:E61"/>
    <mergeCell ref="B62:E62"/>
    <mergeCell ref="A57:A58"/>
    <mergeCell ref="B57:E58"/>
    <mergeCell ref="F57:F58"/>
    <mergeCell ref="G57:G58"/>
    <mergeCell ref="H57:I57"/>
    <mergeCell ref="J57:K57"/>
    <mergeCell ref="I23:L23"/>
    <mergeCell ref="E24:H24"/>
    <mergeCell ref="I24:L24"/>
    <mergeCell ref="I25:L25"/>
    <mergeCell ref="A27:K27"/>
    <mergeCell ref="A29:C29"/>
    <mergeCell ref="A30:A31"/>
    <mergeCell ref="B30:E31"/>
    <mergeCell ref="F30:F31"/>
    <mergeCell ref="G30:G31"/>
    <mergeCell ref="H30:I30"/>
    <mergeCell ref="J30:K30"/>
    <mergeCell ref="L30:L31"/>
    <mergeCell ref="M30:M31"/>
    <mergeCell ref="B32:E32"/>
    <mergeCell ref="B33:E33"/>
    <mergeCell ref="D36:E36"/>
    <mergeCell ref="B34:E34"/>
    <mergeCell ref="B35:E35"/>
    <mergeCell ref="I51:L51"/>
    <mergeCell ref="E52:H52"/>
    <mergeCell ref="I52:L52"/>
    <mergeCell ref="I53:L53"/>
    <mergeCell ref="A54:K54"/>
    <mergeCell ref="A56:C56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zoomScalePageLayoutView="0" workbookViewId="0" topLeftCell="A1">
      <selection activeCell="J28" sqref="J28:L28"/>
    </sheetView>
  </sheetViews>
  <sheetFormatPr defaultColWidth="9.140625" defaultRowHeight="12.75"/>
  <cols>
    <col min="1" max="1" width="7.28125" style="363" customWidth="1"/>
    <col min="2" max="2" width="5.57421875" style="363" customWidth="1"/>
    <col min="3" max="3" width="5.8515625" style="363" customWidth="1"/>
    <col min="4" max="4" width="7.7109375" style="363" customWidth="1"/>
    <col min="5" max="5" width="6.7109375" style="363" customWidth="1"/>
    <col min="6" max="6" width="5.00390625" style="363" customWidth="1"/>
    <col min="7" max="7" width="3.7109375" style="363" customWidth="1"/>
    <col min="8" max="8" width="2.57421875" style="363" customWidth="1"/>
    <col min="9" max="9" width="14.57421875" style="363" customWidth="1"/>
    <col min="10" max="10" width="9.140625" style="363" customWidth="1"/>
    <col min="11" max="11" width="16.7109375" style="363" customWidth="1"/>
    <col min="12" max="12" width="11.7109375" style="363" customWidth="1"/>
    <col min="13" max="16384" width="9.140625" style="363" customWidth="1"/>
  </cols>
  <sheetData>
    <row r="1" spans="1:12" ht="21">
      <c r="A1" s="481" t="s">
        <v>150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278" t="s">
        <v>101</v>
      </c>
    </row>
    <row r="2" spans="1:12" ht="21">
      <c r="A2" s="280" t="s">
        <v>10</v>
      </c>
      <c r="B2" s="508" t="s">
        <v>68</v>
      </c>
      <c r="C2" s="508"/>
      <c r="D2" s="508"/>
      <c r="E2" s="509"/>
      <c r="F2" s="509"/>
      <c r="G2" s="509"/>
      <c r="H2" s="509"/>
      <c r="I2" s="509"/>
      <c r="J2" s="509"/>
      <c r="K2" s="509"/>
      <c r="L2" s="509"/>
    </row>
    <row r="3" spans="1:12" ht="21">
      <c r="A3" s="281" t="s">
        <v>10</v>
      </c>
      <c r="B3" s="282" t="s">
        <v>0</v>
      </c>
      <c r="C3" s="282"/>
      <c r="D3" s="282"/>
      <c r="E3" s="282" t="str">
        <f>+'ปร.4สามหน้า'!D3</f>
        <v>โรงเรียน....................................</v>
      </c>
      <c r="F3" s="283"/>
      <c r="G3" s="283"/>
      <c r="H3" s="283"/>
      <c r="I3" s="283"/>
      <c r="J3" s="336" t="s">
        <v>149</v>
      </c>
      <c r="K3" s="594"/>
      <c r="L3" s="594"/>
    </row>
    <row r="4" spans="1:12" ht="21">
      <c r="A4" s="281" t="s">
        <v>10</v>
      </c>
      <c r="B4" s="286" t="s">
        <v>1</v>
      </c>
      <c r="C4" s="286"/>
      <c r="D4" s="286"/>
      <c r="E4" s="364" t="str">
        <f>+'ปร.4สามหน้า'!J3</f>
        <v>สพป.ขอนแก่น เขต 1</v>
      </c>
      <c r="F4" s="287"/>
      <c r="G4" s="287"/>
      <c r="H4" s="287"/>
      <c r="I4" s="287"/>
      <c r="J4" s="287"/>
      <c r="K4" s="287"/>
      <c r="L4" s="287"/>
    </row>
    <row r="5" spans="1:12" ht="21">
      <c r="A5" s="281" t="s">
        <v>10</v>
      </c>
      <c r="B5" s="489" t="s">
        <v>69</v>
      </c>
      <c r="C5" s="489"/>
      <c r="D5" s="489"/>
      <c r="E5" s="489"/>
      <c r="F5" s="489"/>
      <c r="G5" s="489"/>
      <c r="H5" s="489"/>
      <c r="I5" s="288" t="s">
        <v>11</v>
      </c>
      <c r="J5" s="83">
        <v>3</v>
      </c>
      <c r="K5" s="489" t="s">
        <v>12</v>
      </c>
      <c r="L5" s="489"/>
    </row>
    <row r="6" spans="1:12" ht="21">
      <c r="A6" s="281" t="s">
        <v>10</v>
      </c>
      <c r="B6" s="287" t="s">
        <v>2</v>
      </c>
      <c r="C6" s="287"/>
      <c r="D6" s="287"/>
      <c r="E6" s="287"/>
      <c r="F6" s="287"/>
      <c r="G6" s="595"/>
      <c r="H6" s="595"/>
      <c r="I6" s="494" t="s">
        <v>67</v>
      </c>
      <c r="J6" s="494"/>
      <c r="K6" s="493" t="s">
        <v>67</v>
      </c>
      <c r="L6" s="493"/>
    </row>
    <row r="7" spans="1:12" ht="21.75" thickBot="1">
      <c r="A7" s="289"/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ht="21.75" thickTop="1">
      <c r="A8" s="482" t="s">
        <v>3</v>
      </c>
      <c r="B8" s="510" t="s">
        <v>4</v>
      </c>
      <c r="C8" s="511"/>
      <c r="D8" s="511"/>
      <c r="E8" s="511"/>
      <c r="F8" s="511"/>
      <c r="G8" s="511"/>
      <c r="H8" s="511"/>
      <c r="I8" s="291" t="s">
        <v>24</v>
      </c>
      <c r="J8" s="519" t="s">
        <v>28</v>
      </c>
      <c r="K8" s="292" t="s">
        <v>21</v>
      </c>
      <c r="L8" s="482" t="s">
        <v>5</v>
      </c>
    </row>
    <row r="9" spans="1:12" ht="21.75" thickBot="1">
      <c r="A9" s="483"/>
      <c r="B9" s="513"/>
      <c r="C9" s="514"/>
      <c r="D9" s="514"/>
      <c r="E9" s="514"/>
      <c r="F9" s="514"/>
      <c r="G9" s="514"/>
      <c r="H9" s="514"/>
      <c r="I9" s="293" t="s">
        <v>22</v>
      </c>
      <c r="J9" s="520"/>
      <c r="K9" s="293" t="s">
        <v>22</v>
      </c>
      <c r="L9" s="483"/>
    </row>
    <row r="10" spans="1:12" ht="21.75" thickTop="1">
      <c r="A10" s="294">
        <v>1</v>
      </c>
      <c r="B10" s="495" t="s">
        <v>81</v>
      </c>
      <c r="C10" s="496"/>
      <c r="D10" s="496"/>
      <c r="E10" s="496"/>
      <c r="F10" s="496"/>
      <c r="G10" s="496"/>
      <c r="H10" s="496"/>
      <c r="I10" s="295">
        <f>+'ปร.4สามหน้า'!L76</f>
        <v>0</v>
      </c>
      <c r="J10" s="296">
        <v>1.3074</v>
      </c>
      <c r="K10" s="295">
        <f>I10*J10</f>
        <v>0</v>
      </c>
      <c r="L10" s="297"/>
    </row>
    <row r="11" spans="1:12" ht="21">
      <c r="A11" s="298"/>
      <c r="B11" s="490"/>
      <c r="C11" s="489"/>
      <c r="D11" s="489"/>
      <c r="E11" s="489"/>
      <c r="F11" s="489"/>
      <c r="G11" s="489"/>
      <c r="H11" s="489"/>
      <c r="I11" s="299"/>
      <c r="J11" s="300"/>
      <c r="K11" s="299"/>
      <c r="L11" s="301"/>
    </row>
    <row r="12" spans="1:12" ht="21">
      <c r="A12" s="298"/>
      <c r="B12" s="619"/>
      <c r="C12" s="620"/>
      <c r="D12" s="620"/>
      <c r="E12" s="620"/>
      <c r="F12" s="620"/>
      <c r="G12" s="620"/>
      <c r="H12" s="620"/>
      <c r="I12" s="304"/>
      <c r="J12" s="300"/>
      <c r="K12" s="299"/>
      <c r="L12" s="301"/>
    </row>
    <row r="13" spans="1:12" ht="21">
      <c r="A13" s="298"/>
      <c r="B13" s="621"/>
      <c r="C13" s="622"/>
      <c r="D13" s="622"/>
      <c r="E13" s="622"/>
      <c r="F13" s="622"/>
      <c r="G13" s="622"/>
      <c r="H13" s="623"/>
      <c r="I13" s="300"/>
      <c r="J13" s="300"/>
      <c r="K13" s="307"/>
      <c r="L13" s="301"/>
    </row>
    <row r="14" spans="1:12" ht="18.75">
      <c r="A14" s="308"/>
      <c r="B14" s="486"/>
      <c r="C14" s="487"/>
      <c r="D14" s="487"/>
      <c r="E14" s="487"/>
      <c r="F14" s="487"/>
      <c r="G14" s="487"/>
      <c r="H14" s="309"/>
      <c r="I14" s="311"/>
      <c r="J14" s="311"/>
      <c r="K14" s="312"/>
      <c r="L14" s="313"/>
    </row>
    <row r="15" spans="1:12" ht="18.75">
      <c r="A15" s="313"/>
      <c r="B15" s="476"/>
      <c r="C15" s="477"/>
      <c r="D15" s="477"/>
      <c r="E15" s="477"/>
      <c r="F15" s="477"/>
      <c r="G15" s="477"/>
      <c r="H15" s="302"/>
      <c r="I15" s="311"/>
      <c r="J15" s="311"/>
      <c r="K15" s="312"/>
      <c r="L15" s="313"/>
    </row>
    <row r="16" spans="1:12" ht="18.75">
      <c r="A16" s="313"/>
      <c r="B16" s="476"/>
      <c r="C16" s="477"/>
      <c r="D16" s="477"/>
      <c r="E16" s="477"/>
      <c r="F16" s="477"/>
      <c r="G16" s="477"/>
      <c r="H16" s="302"/>
      <c r="I16" s="311"/>
      <c r="J16" s="311"/>
      <c r="K16" s="312"/>
      <c r="L16" s="313"/>
    </row>
    <row r="17" spans="1:12" ht="19.5" thickBot="1">
      <c r="A17" s="314"/>
      <c r="B17" s="474"/>
      <c r="C17" s="475"/>
      <c r="D17" s="475"/>
      <c r="E17" s="475"/>
      <c r="F17" s="475"/>
      <c r="G17" s="475"/>
      <c r="H17" s="315"/>
      <c r="I17" s="317"/>
      <c r="J17" s="317"/>
      <c r="K17" s="318"/>
      <c r="L17" s="314"/>
    </row>
    <row r="18" spans="1:12" ht="21.75" thickTop="1">
      <c r="A18" s="516" t="s">
        <v>23</v>
      </c>
      <c r="B18" s="517"/>
      <c r="C18" s="517"/>
      <c r="D18" s="517"/>
      <c r="E18" s="517"/>
      <c r="F18" s="517"/>
      <c r="G18" s="517"/>
      <c r="H18" s="517"/>
      <c r="I18" s="517"/>
      <c r="J18" s="518"/>
      <c r="K18" s="319">
        <f>SUM(K10:K17)</f>
        <v>0</v>
      </c>
      <c r="L18" s="320"/>
    </row>
    <row r="19" spans="1:12" ht="21.75" thickBot="1">
      <c r="A19" s="498" t="str">
        <f>"("&amp;_xlfn.BAHTTEXT(K19)&amp;")"</f>
        <v>(ศูนย์บาทถ้วน)</v>
      </c>
      <c r="B19" s="499"/>
      <c r="C19" s="499"/>
      <c r="D19" s="499"/>
      <c r="E19" s="499"/>
      <c r="F19" s="499"/>
      <c r="G19" s="499"/>
      <c r="H19" s="499"/>
      <c r="I19" s="499"/>
      <c r="J19" s="321" t="s">
        <v>29</v>
      </c>
      <c r="K19" s="322">
        <f>ROUNDDOWN(K18,-2)</f>
        <v>0</v>
      </c>
      <c r="L19" s="323" t="s">
        <v>9</v>
      </c>
    </row>
    <row r="20" spans="1:12" ht="21.75" thickTop="1">
      <c r="A20" s="280"/>
      <c r="B20" s="509"/>
      <c r="C20" s="509"/>
      <c r="D20" s="509"/>
      <c r="E20" s="509"/>
      <c r="F20" s="509"/>
      <c r="G20" s="509"/>
      <c r="H20" s="89"/>
      <c r="I20" s="509"/>
      <c r="J20" s="509"/>
      <c r="K20" s="509"/>
      <c r="L20" s="509"/>
    </row>
    <row r="21" spans="1:12" ht="18.75">
      <c r="A21" s="123"/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</row>
    <row r="22" spans="1:12" ht="21">
      <c r="A22" s="325"/>
      <c r="B22" s="500" t="s">
        <v>71</v>
      </c>
      <c r="C22" s="500"/>
      <c r="D22" s="500"/>
      <c r="E22" s="500"/>
      <c r="F22" s="500"/>
      <c r="G22" s="480" t="s">
        <v>25</v>
      </c>
      <c r="H22" s="480"/>
      <c r="I22" s="480"/>
      <c r="J22" s="506"/>
      <c r="K22" s="506"/>
      <c r="L22" s="506"/>
    </row>
    <row r="23" spans="1:12" ht="18.75">
      <c r="A23" s="123"/>
      <c r="B23" s="473"/>
      <c r="C23" s="473"/>
      <c r="D23" s="473"/>
      <c r="E23" s="473"/>
      <c r="F23" s="473"/>
      <c r="G23" s="473" t="s">
        <v>133</v>
      </c>
      <c r="H23" s="473"/>
      <c r="I23" s="473"/>
      <c r="J23" s="473"/>
      <c r="K23" s="473"/>
      <c r="L23" s="473"/>
    </row>
    <row r="24" spans="1:12" ht="21">
      <c r="A24" s="325"/>
      <c r="B24" s="500" t="s">
        <v>74</v>
      </c>
      <c r="C24" s="500"/>
      <c r="D24" s="500"/>
      <c r="E24" s="500"/>
      <c r="F24" s="500"/>
      <c r="G24" s="480" t="s">
        <v>25</v>
      </c>
      <c r="H24" s="480"/>
      <c r="I24" s="480"/>
      <c r="J24" s="506" t="s">
        <v>162</v>
      </c>
      <c r="K24" s="506"/>
      <c r="L24" s="506"/>
    </row>
    <row r="25" spans="1:12" ht="18.75">
      <c r="A25" s="123"/>
      <c r="B25" s="473"/>
      <c r="C25" s="473"/>
      <c r="D25" s="473"/>
      <c r="E25" s="473"/>
      <c r="F25" s="473"/>
      <c r="G25" s="473" t="s">
        <v>133</v>
      </c>
      <c r="H25" s="473"/>
      <c r="I25" s="473"/>
      <c r="J25" s="473"/>
      <c r="K25" s="473"/>
      <c r="L25" s="473"/>
    </row>
    <row r="26" spans="1:12" ht="21">
      <c r="A26" s="325"/>
      <c r="B26" s="500" t="s">
        <v>74</v>
      </c>
      <c r="C26" s="500"/>
      <c r="D26" s="500"/>
      <c r="E26" s="500"/>
      <c r="F26" s="500"/>
      <c r="G26" s="480" t="s">
        <v>25</v>
      </c>
      <c r="H26" s="480"/>
      <c r="I26" s="480"/>
      <c r="J26" s="506" t="s">
        <v>157</v>
      </c>
      <c r="K26" s="506"/>
      <c r="L26" s="506"/>
    </row>
    <row r="27" spans="1:12" ht="21">
      <c r="A27" s="327"/>
      <c r="B27" s="473"/>
      <c r="C27" s="473"/>
      <c r="D27" s="473"/>
      <c r="E27" s="473"/>
      <c r="F27" s="473"/>
      <c r="G27" s="473" t="s">
        <v>161</v>
      </c>
      <c r="H27" s="473"/>
      <c r="I27" s="473"/>
      <c r="J27" s="506" t="s">
        <v>154</v>
      </c>
      <c r="K27" s="506"/>
      <c r="L27" s="506"/>
    </row>
    <row r="28" spans="1:12" ht="21">
      <c r="A28" s="328"/>
      <c r="B28" s="500" t="s">
        <v>76</v>
      </c>
      <c r="C28" s="500"/>
      <c r="D28" s="500"/>
      <c r="E28" s="500"/>
      <c r="F28" s="500"/>
      <c r="G28" s="480" t="s">
        <v>25</v>
      </c>
      <c r="H28" s="480"/>
      <c r="I28" s="480"/>
      <c r="J28" s="506" t="s">
        <v>167</v>
      </c>
      <c r="K28" s="506"/>
      <c r="L28" s="506"/>
    </row>
    <row r="29" spans="1:12" ht="21">
      <c r="A29" s="328"/>
      <c r="B29" s="473"/>
      <c r="C29" s="473"/>
      <c r="D29" s="473"/>
      <c r="E29" s="473"/>
      <c r="F29" s="473"/>
      <c r="G29" s="473" t="s">
        <v>155</v>
      </c>
      <c r="H29" s="473"/>
      <c r="I29" s="473"/>
      <c r="J29" s="506" t="s">
        <v>154</v>
      </c>
      <c r="K29" s="506"/>
      <c r="L29" s="506"/>
    </row>
    <row r="30" spans="1:12" ht="21">
      <c r="A30" s="279"/>
      <c r="B30" s="507"/>
      <c r="C30" s="507"/>
      <c r="D30" s="507"/>
      <c r="E30" s="507"/>
      <c r="F30" s="507"/>
      <c r="G30" s="480"/>
      <c r="H30" s="506"/>
      <c r="I30" s="506"/>
      <c r="J30" s="330"/>
      <c r="K30" s="330"/>
      <c r="L30" s="279"/>
    </row>
    <row r="31" spans="1:12" ht="21">
      <c r="A31" s="279"/>
      <c r="B31" s="507"/>
      <c r="C31" s="507"/>
      <c r="D31" s="507"/>
      <c r="E31" s="507"/>
      <c r="F31" s="507"/>
      <c r="G31" s="480"/>
      <c r="H31" s="506"/>
      <c r="I31" s="506"/>
      <c r="J31" s="330"/>
      <c r="K31" s="330"/>
      <c r="L31" s="279"/>
    </row>
    <row r="32" spans="1:12" ht="18.75">
      <c r="A32" s="94"/>
      <c r="B32" s="504"/>
      <c r="C32" s="504"/>
      <c r="D32" s="504"/>
      <c r="E32" s="504"/>
      <c r="F32" s="504"/>
      <c r="G32" s="473"/>
      <c r="H32" s="473"/>
      <c r="I32" s="473"/>
      <c r="J32" s="332"/>
      <c r="K32" s="333"/>
      <c r="L32" s="94"/>
    </row>
    <row r="33" spans="1:12" ht="18.75">
      <c r="A33" s="94"/>
      <c r="B33" s="331"/>
      <c r="C33" s="331"/>
      <c r="D33" s="331"/>
      <c r="E33" s="331"/>
      <c r="F33" s="331"/>
      <c r="G33" s="324"/>
      <c r="H33" s="324"/>
      <c r="I33" s="324"/>
      <c r="J33" s="332"/>
      <c r="K33" s="333"/>
      <c r="L33" s="94"/>
    </row>
    <row r="34" spans="1:12" ht="18.75">
      <c r="A34" s="94"/>
      <c r="B34" s="331"/>
      <c r="C34" s="331"/>
      <c r="D34" s="331"/>
      <c r="E34" s="331"/>
      <c r="F34" s="331"/>
      <c r="G34" s="324"/>
      <c r="H34" s="324"/>
      <c r="I34" s="324"/>
      <c r="J34" s="332"/>
      <c r="K34" s="333"/>
      <c r="L34" s="94"/>
    </row>
  </sheetData>
  <sheetProtection/>
  <mergeCells count="58">
    <mergeCell ref="K6:L6"/>
    <mergeCell ref="B5:H5"/>
    <mergeCell ref="K5:L5"/>
    <mergeCell ref="B2:D2"/>
    <mergeCell ref="A1:K1"/>
    <mergeCell ref="E2:L2"/>
    <mergeCell ref="K3:L3"/>
    <mergeCell ref="G6:H6"/>
    <mergeCell ref="I6:J6"/>
    <mergeCell ref="B12:H12"/>
    <mergeCell ref="B13:H13"/>
    <mergeCell ref="B14:G14"/>
    <mergeCell ref="B15:G15"/>
    <mergeCell ref="A8:A9"/>
    <mergeCell ref="L8:L9"/>
    <mergeCell ref="B8:H9"/>
    <mergeCell ref="J8:J9"/>
    <mergeCell ref="B10:H10"/>
    <mergeCell ref="B11:H11"/>
    <mergeCell ref="B20:G20"/>
    <mergeCell ref="I20:L20"/>
    <mergeCell ref="B16:G16"/>
    <mergeCell ref="B17:G17"/>
    <mergeCell ref="A18:J18"/>
    <mergeCell ref="A19:I19"/>
    <mergeCell ref="B21:F21"/>
    <mergeCell ref="G21:I21"/>
    <mergeCell ref="J21:L21"/>
    <mergeCell ref="B22:F22"/>
    <mergeCell ref="G22:I22"/>
    <mergeCell ref="J22:L22"/>
    <mergeCell ref="B32:F32"/>
    <mergeCell ref="G32:I32"/>
    <mergeCell ref="B28:F28"/>
    <mergeCell ref="G28:I28"/>
    <mergeCell ref="J28:L28"/>
    <mergeCell ref="B29:F29"/>
    <mergeCell ref="G29:I29"/>
    <mergeCell ref="J29:L29"/>
    <mergeCell ref="B30:F30"/>
    <mergeCell ref="G30:I30"/>
    <mergeCell ref="B31:F31"/>
    <mergeCell ref="G31:I31"/>
    <mergeCell ref="G25:I25"/>
    <mergeCell ref="J25:L25"/>
    <mergeCell ref="B26:F26"/>
    <mergeCell ref="G26:I26"/>
    <mergeCell ref="J26:L26"/>
    <mergeCell ref="B25:F25"/>
    <mergeCell ref="B27:F27"/>
    <mergeCell ref="G27:I27"/>
    <mergeCell ref="J27:L27"/>
    <mergeCell ref="B23:F23"/>
    <mergeCell ref="G23:I23"/>
    <mergeCell ref="J23:L23"/>
    <mergeCell ref="B24:F24"/>
    <mergeCell ref="G24:I24"/>
    <mergeCell ref="J24:L24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KK1</cp:lastModifiedBy>
  <cp:lastPrinted>2019-11-28T07:39:52Z</cp:lastPrinted>
  <dcterms:created xsi:type="dcterms:W3CDTF">2012-02-29T01:43:10Z</dcterms:created>
  <dcterms:modified xsi:type="dcterms:W3CDTF">2019-11-28T07:42:30Z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